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2014년도임직원현황" sheetId="1" r:id="rId1"/>
    <sheet name="2014년세입결산" sheetId="2" r:id="rId2"/>
    <sheet name="2014년세출결산" sheetId="3" r:id="rId3"/>
    <sheet name="2014대차대조표" sheetId="4" r:id="rId4"/>
    <sheet name="2014손익계산서" sheetId="5" r:id="rId5"/>
    <sheet name="2014기본금변동계산서" sheetId="6" r:id="rId6"/>
    <sheet name="2014현금흐름표" sheetId="7" r:id="rId7"/>
  </sheets>
  <externalReferences>
    <externalReference r:id="rId8"/>
  </externalReferences>
  <calcPr calcId="125725"/>
</workbook>
</file>

<file path=xl/calcChain.xml><?xml version="1.0" encoding="utf-8"?>
<calcChain xmlns="http://schemas.openxmlformats.org/spreadsheetml/2006/main">
  <c r="B53" i="7"/>
  <c r="B47" s="1"/>
  <c r="B36"/>
  <c r="B33"/>
  <c r="B32" s="1"/>
  <c r="B16"/>
  <c r="B14"/>
  <c r="B11"/>
  <c r="B10"/>
  <c r="B9" s="1"/>
  <c r="D28" i="6"/>
  <c r="B28"/>
  <c r="D27"/>
  <c r="D26"/>
  <c r="D25"/>
  <c r="D24"/>
  <c r="D23"/>
  <c r="B23"/>
  <c r="D22"/>
  <c r="D21"/>
  <c r="D20"/>
  <c r="D19"/>
  <c r="D18"/>
  <c r="D17"/>
  <c r="D16"/>
  <c r="B15"/>
  <c r="D15" s="1"/>
  <c r="D14"/>
  <c r="D13"/>
  <c r="D12"/>
  <c r="B12"/>
  <c r="D69" i="5"/>
  <c r="D68"/>
  <c r="D67"/>
  <c r="D65"/>
  <c r="D64"/>
  <c r="D63"/>
  <c r="D62"/>
  <c r="D61"/>
  <c r="B60"/>
  <c r="D60" s="1"/>
  <c r="D59"/>
  <c r="D58"/>
  <c r="D57"/>
  <c r="D56"/>
  <c r="D55"/>
  <c r="D54"/>
  <c r="D53"/>
  <c r="D52"/>
  <c r="D51"/>
  <c r="B51"/>
  <c r="D49"/>
  <c r="D48"/>
  <c r="B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B24"/>
  <c r="D24" s="1"/>
  <c r="D23"/>
  <c r="D22"/>
  <c r="D21"/>
  <c r="D20"/>
  <c r="B20"/>
  <c r="D19"/>
  <c r="D18"/>
  <c r="D17"/>
  <c r="D16"/>
  <c r="B16"/>
  <c r="D15"/>
  <c r="B15"/>
  <c r="B50" s="1"/>
  <c r="D14"/>
  <c r="D13"/>
  <c r="B12"/>
  <c r="B11" s="1"/>
  <c r="D11" s="1"/>
  <c r="D69" i="4"/>
  <c r="D68"/>
  <c r="D67"/>
  <c r="D66"/>
  <c r="D65"/>
  <c r="B65"/>
  <c r="B73" s="1"/>
  <c r="D73" s="1"/>
  <c r="D64"/>
  <c r="D63"/>
  <c r="B62"/>
  <c r="D62" s="1"/>
  <c r="D61"/>
  <c r="D59"/>
  <c r="D53" s="1"/>
  <c r="D58"/>
  <c r="D57"/>
  <c r="D56"/>
  <c r="D55"/>
  <c r="D54"/>
  <c r="B53"/>
  <c r="D52"/>
  <c r="D51"/>
  <c r="D50"/>
  <c r="D49"/>
  <c r="D48"/>
  <c r="D47"/>
  <c r="B46"/>
  <c r="D46" s="1"/>
  <c r="D45"/>
  <c r="D43"/>
  <c r="D42"/>
  <c r="D41"/>
  <c r="D40"/>
  <c r="D39"/>
  <c r="D38"/>
  <c r="D37"/>
  <c r="D36"/>
  <c r="D35"/>
  <c r="D34"/>
  <c r="D33"/>
  <c r="D32"/>
  <c r="D31"/>
  <c r="B31"/>
  <c r="D30"/>
  <c r="D29"/>
  <c r="B28"/>
  <c r="B27" s="1"/>
  <c r="D26"/>
  <c r="D25"/>
  <c r="D24"/>
  <c r="D23"/>
  <c r="D22"/>
  <c r="B21"/>
  <c r="D21" s="1"/>
  <c r="D20"/>
  <c r="D19"/>
  <c r="D18"/>
  <c r="D17"/>
  <c r="D16"/>
  <c r="D15"/>
  <c r="D14"/>
  <c r="D13"/>
  <c r="D12"/>
  <c r="D11"/>
  <c r="B11"/>
  <c r="B10" s="1"/>
  <c r="N118" i="3"/>
  <c r="K118"/>
  <c r="I118"/>
  <c r="L117"/>
  <c r="J117"/>
  <c r="J115" s="1"/>
  <c r="J114" s="1"/>
  <c r="I117"/>
  <c r="M117" s="1"/>
  <c r="K116"/>
  <c r="N116" s="1"/>
  <c r="I116"/>
  <c r="M116" s="1"/>
  <c r="L115"/>
  <c r="L114" s="1"/>
  <c r="H115"/>
  <c r="G115"/>
  <c r="F115"/>
  <c r="E115"/>
  <c r="E114" s="1"/>
  <c r="K113"/>
  <c r="N113" s="1"/>
  <c r="N112"/>
  <c r="K112"/>
  <c r="K111"/>
  <c r="N111" s="1"/>
  <c r="M110"/>
  <c r="K110"/>
  <c r="N110" s="1"/>
  <c r="L109"/>
  <c r="J109"/>
  <c r="K109" s="1"/>
  <c r="N109" s="1"/>
  <c r="I109"/>
  <c r="M109" s="1"/>
  <c r="E109"/>
  <c r="N108"/>
  <c r="K108"/>
  <c r="I108"/>
  <c r="M108" s="1"/>
  <c r="L107"/>
  <c r="J107"/>
  <c r="K107" s="1"/>
  <c r="I107"/>
  <c r="E107"/>
  <c r="E106" s="1"/>
  <c r="H106"/>
  <c r="G106"/>
  <c r="F106"/>
  <c r="K105"/>
  <c r="N105" s="1"/>
  <c r="I105"/>
  <c r="M105" s="1"/>
  <c r="N104"/>
  <c r="M104"/>
  <c r="K104"/>
  <c r="I104"/>
  <c r="N103"/>
  <c r="K103"/>
  <c r="I103"/>
  <c r="M103" s="1"/>
  <c r="M100" s="1"/>
  <c r="N102"/>
  <c r="M102"/>
  <c r="K102"/>
  <c r="I102"/>
  <c r="N101"/>
  <c r="M101"/>
  <c r="K101"/>
  <c r="N100"/>
  <c r="L100"/>
  <c r="K100"/>
  <c r="J100"/>
  <c r="E100"/>
  <c r="M99"/>
  <c r="K99"/>
  <c r="N99" s="1"/>
  <c r="I99"/>
  <c r="I98" s="1"/>
  <c r="I95" s="1"/>
  <c r="N98"/>
  <c r="L98"/>
  <c r="L95" s="1"/>
  <c r="K98"/>
  <c r="K95" s="1"/>
  <c r="J98"/>
  <c r="J95" s="1"/>
  <c r="E98"/>
  <c r="M97"/>
  <c r="K97"/>
  <c r="N97" s="1"/>
  <c r="N96"/>
  <c r="N95" s="1"/>
  <c r="M96"/>
  <c r="K96"/>
  <c r="E96"/>
  <c r="H95"/>
  <c r="H94" s="1"/>
  <c r="H119" s="1"/>
  <c r="G95"/>
  <c r="G94" s="1"/>
  <c r="G119" s="1"/>
  <c r="F95"/>
  <c r="F94" s="1"/>
  <c r="F119" s="1"/>
  <c r="K41" i="2"/>
  <c r="K40" s="1"/>
  <c r="J41"/>
  <c r="J40" s="1"/>
  <c r="L40"/>
  <c r="K39"/>
  <c r="K38" s="1"/>
  <c r="J39"/>
  <c r="J38" s="1"/>
  <c r="L38"/>
  <c r="K37"/>
  <c r="J37"/>
  <c r="L36"/>
  <c r="K36"/>
  <c r="J36"/>
  <c r="G35"/>
  <c r="K35" s="1"/>
  <c r="K34" s="1"/>
  <c r="F35"/>
  <c r="J35" s="1"/>
  <c r="J34" s="1"/>
  <c r="L34"/>
  <c r="K33"/>
  <c r="J33"/>
  <c r="J32" s="1"/>
  <c r="L32"/>
  <c r="K32"/>
  <c r="K31"/>
  <c r="K30" s="1"/>
  <c r="J31"/>
  <c r="J30" s="1"/>
  <c r="L30"/>
  <c r="G29"/>
  <c r="F29"/>
  <c r="K28"/>
  <c r="J28"/>
  <c r="J27"/>
  <c r="K26"/>
  <c r="K25" s="1"/>
  <c r="J26"/>
  <c r="L25"/>
  <c r="K24"/>
  <c r="K23" s="1"/>
  <c r="J24"/>
  <c r="L23"/>
  <c r="J23"/>
  <c r="K22"/>
  <c r="K21" s="1"/>
  <c r="J22"/>
  <c r="J21" s="1"/>
  <c r="L21"/>
  <c r="K20"/>
  <c r="J20"/>
  <c r="K19"/>
  <c r="J19"/>
  <c r="K18"/>
  <c r="J18"/>
  <c r="K17"/>
  <c r="J17"/>
  <c r="K16"/>
  <c r="J16"/>
  <c r="L15"/>
  <c r="K14"/>
  <c r="J14"/>
  <c r="K13"/>
  <c r="J13"/>
  <c r="K12"/>
  <c r="J12"/>
  <c r="K11"/>
  <c r="J11"/>
  <c r="K10"/>
  <c r="J10"/>
  <c r="L9"/>
  <c r="G7"/>
  <c r="F7"/>
  <c r="B60" i="7" l="1"/>
  <c r="B62" s="1"/>
  <c r="B66" i="5"/>
  <c r="D50"/>
  <c r="D12"/>
  <c r="D10" i="4"/>
  <c r="B44"/>
  <c r="D44" s="1"/>
  <c r="B60"/>
  <c r="D28"/>
  <c r="D27" s="1"/>
  <c r="M107" i="3"/>
  <c r="E95"/>
  <c r="K117"/>
  <c r="N117" s="1"/>
  <c r="I106"/>
  <c r="L106"/>
  <c r="L94" s="1"/>
  <c r="L119" s="1"/>
  <c r="K106"/>
  <c r="N107"/>
  <c r="E94"/>
  <c r="E119" s="1"/>
  <c r="K114"/>
  <c r="I114"/>
  <c r="M98"/>
  <c r="M95" s="1"/>
  <c r="I115"/>
  <c r="M115" s="1"/>
  <c r="K115"/>
  <c r="N115" s="1"/>
  <c r="I100"/>
  <c r="J106"/>
  <c r="L29" i="2"/>
  <c r="L7" s="1"/>
  <c r="J25"/>
  <c r="K9"/>
  <c r="L8"/>
  <c r="J9"/>
  <c r="K15"/>
  <c r="K8" s="1"/>
  <c r="J29"/>
  <c r="J15"/>
  <c r="K29"/>
  <c r="D66" i="5" l="1"/>
  <c r="B70"/>
  <c r="D70" s="1"/>
  <c r="D60" i="4"/>
  <c r="B74"/>
  <c r="D74" s="1"/>
  <c r="N106" i="3"/>
  <c r="N94" s="1"/>
  <c r="I94"/>
  <c r="M106"/>
  <c r="M94" s="1"/>
  <c r="K119"/>
  <c r="N114"/>
  <c r="K94"/>
  <c r="J94"/>
  <c r="J119" s="1"/>
  <c r="I119"/>
  <c r="M114"/>
  <c r="J8" i="2"/>
  <c r="J7" s="1"/>
  <c r="K7"/>
  <c r="N119" i="3" l="1"/>
  <c r="M119"/>
</calcChain>
</file>

<file path=xl/comments1.xml><?xml version="1.0" encoding="utf-8"?>
<comments xmlns="http://schemas.openxmlformats.org/spreadsheetml/2006/main">
  <authors>
    <author>USER</author>
  </authors>
  <commentList>
    <comment ref="E54" authorId="0">
      <text>
        <r>
          <rPr>
            <b/>
            <sz val="9"/>
            <color indexed="81"/>
            <rFont val="Tahoma"/>
            <family val="2"/>
          </rPr>
          <t xml:space="preserve">2-10 </t>
        </r>
        <r>
          <rPr>
            <b/>
            <sz val="9"/>
            <color indexed="81"/>
            <rFont val="돋움"/>
            <family val="3"/>
            <charset val="129"/>
          </rPr>
          <t>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일치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이민자</author>
    <author>USER</author>
  </authors>
  <commentList>
    <comment ref="E3" authorId="0">
      <text>
        <r>
          <rPr>
            <b/>
            <sz val="9"/>
            <color indexed="81"/>
            <rFont val="돋움"/>
            <family val="3"/>
            <charset val="129"/>
          </rPr>
          <t xml:space="preserve">예산액 -전용
</t>
        </r>
      </text>
    </comment>
    <comment ref="J3" authorId="0">
      <text>
        <r>
          <rPr>
            <b/>
            <sz val="9"/>
            <color indexed="81"/>
            <rFont val="돋움"/>
            <family val="3"/>
            <charset val="129"/>
          </rPr>
          <t xml:space="preserve">원인행위계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" authorId="0">
      <text>
        <r>
          <rPr>
            <b/>
            <sz val="9"/>
            <color indexed="81"/>
            <rFont val="돋움"/>
            <family val="3"/>
            <charset val="129"/>
          </rPr>
          <t>원인행위계</t>
        </r>
      </text>
    </comment>
    <comment ref="D117" authorId="1">
      <text>
        <r>
          <rPr>
            <b/>
            <sz val="9"/>
            <color indexed="81"/>
            <rFont val="돋움"/>
            <family val="3"/>
            <charset val="129"/>
          </rPr>
          <t>미지급금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 xml:space="preserve">미지급비용
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A12" authorId="0">
      <text>
        <r>
          <rPr>
            <sz val="9"/>
            <color indexed="81"/>
            <rFont val="돋움"/>
            <family val="3"/>
            <charset val="129"/>
          </rPr>
          <t xml:space="preserve">환자급식수입 포함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<sst xmlns="http://schemas.openxmlformats.org/spreadsheetml/2006/main" count="478" uniqueCount="459">
  <si>
    <t>(단위:명)</t>
    <phoneticPr fontId="4" type="noConversion"/>
  </si>
  <si>
    <t>구       분</t>
    <phoneticPr fontId="4" type="noConversion"/>
  </si>
  <si>
    <t>인 원</t>
    <phoneticPr fontId="7" type="noConversion"/>
  </si>
  <si>
    <t>비  고</t>
    <phoneticPr fontId="4" type="noConversion"/>
  </si>
  <si>
    <t>1. 임 원</t>
    <phoneticPr fontId="7" type="noConversion"/>
  </si>
  <si>
    <t>상근이사</t>
    <phoneticPr fontId="7" type="noConversion"/>
  </si>
  <si>
    <t>비상근이사</t>
    <phoneticPr fontId="7" type="noConversion"/>
  </si>
  <si>
    <t>감사</t>
    <phoneticPr fontId="7" type="noConversion"/>
  </si>
  <si>
    <t>직원계</t>
    <phoneticPr fontId="4" type="noConversion"/>
  </si>
  <si>
    <t>2. 의료직</t>
    <phoneticPr fontId="4" type="noConversion"/>
  </si>
  <si>
    <t>의      사</t>
    <phoneticPr fontId="4" type="noConversion"/>
  </si>
  <si>
    <t>약      사</t>
    <phoneticPr fontId="4" type="noConversion"/>
  </si>
  <si>
    <t>간  호  사</t>
    <phoneticPr fontId="4" type="noConversion"/>
  </si>
  <si>
    <t>3. 보건직</t>
    <phoneticPr fontId="4" type="noConversion"/>
  </si>
  <si>
    <t>방사선사</t>
    <phoneticPr fontId="4" type="noConversion"/>
  </si>
  <si>
    <t>임상병리사</t>
    <phoneticPr fontId="4" type="noConversion"/>
  </si>
  <si>
    <t>물리치료사</t>
    <phoneticPr fontId="4" type="noConversion"/>
  </si>
  <si>
    <t xml:space="preserve">의무기록사 </t>
    <phoneticPr fontId="4" type="noConversion"/>
  </si>
  <si>
    <t>치 위 생 사</t>
    <phoneticPr fontId="4" type="noConversion"/>
  </si>
  <si>
    <t>영   양   사</t>
    <phoneticPr fontId="4" type="noConversion"/>
  </si>
  <si>
    <t>4. 사 무 직</t>
    <phoneticPr fontId="4" type="noConversion"/>
  </si>
  <si>
    <t>5. 기술(능)직</t>
    <phoneticPr fontId="4" type="noConversion"/>
  </si>
  <si>
    <t>전기기사</t>
    <phoneticPr fontId="4" type="noConversion"/>
  </si>
  <si>
    <t>열관리기사</t>
    <phoneticPr fontId="4" type="noConversion"/>
  </si>
  <si>
    <t>건 축 기 사</t>
    <phoneticPr fontId="4" type="noConversion"/>
  </si>
  <si>
    <t>간호조무사</t>
    <phoneticPr fontId="4" type="noConversion"/>
  </si>
  <si>
    <t>약무보조</t>
    <phoneticPr fontId="4" type="noConversion"/>
  </si>
  <si>
    <t>의료보조</t>
    <phoneticPr fontId="4" type="noConversion"/>
  </si>
  <si>
    <t>교 환 원</t>
    <phoneticPr fontId="4" type="noConversion"/>
  </si>
  <si>
    <t>운 전 원</t>
    <phoneticPr fontId="4" type="noConversion"/>
  </si>
  <si>
    <t>조 리 원</t>
    <phoneticPr fontId="4" type="noConversion"/>
  </si>
  <si>
    <t>청 소 원</t>
    <phoneticPr fontId="4" type="noConversion"/>
  </si>
  <si>
    <t>세 탁 원</t>
    <phoneticPr fontId="4" type="noConversion"/>
  </si>
  <si>
    <t>장례식장</t>
    <phoneticPr fontId="4" type="noConversion"/>
  </si>
  <si>
    <t>공공보건</t>
    <phoneticPr fontId="4" type="noConversion"/>
  </si>
  <si>
    <t>□ 공주의료원 임직원 현황</t>
    <phoneticPr fontId="4" type="noConversion"/>
  </si>
  <si>
    <t>&lt;2014. 12.31 현재&gt;</t>
    <phoneticPr fontId="3" type="noConversion"/>
  </si>
  <si>
    <t xml:space="preserve">                                             (단위 : 원)</t>
    <phoneticPr fontId="4" type="noConversion"/>
  </si>
  <si>
    <t>과          목</t>
    <phoneticPr fontId="4" type="noConversion"/>
  </si>
  <si>
    <t>예 산 액
(A)</t>
    <phoneticPr fontId="4" type="noConversion"/>
  </si>
  <si>
    <t>징수결정액
(B)</t>
    <phoneticPr fontId="4" type="noConversion"/>
  </si>
  <si>
    <t>수 납 액
(C)</t>
    <phoneticPr fontId="4" type="noConversion"/>
  </si>
  <si>
    <t>미수납액
(B-C)</t>
    <phoneticPr fontId="4" type="noConversion"/>
  </si>
  <si>
    <t xml:space="preserve">당기분중
삭 감 액  </t>
    <phoneticPr fontId="4" type="noConversion"/>
  </si>
  <si>
    <t>증          감</t>
    <phoneticPr fontId="4" type="noConversion"/>
  </si>
  <si>
    <t>사      유</t>
    <phoneticPr fontId="4" type="noConversion"/>
  </si>
  <si>
    <t>관</t>
    <phoneticPr fontId="4" type="noConversion"/>
  </si>
  <si>
    <t>항</t>
    <phoneticPr fontId="4" type="noConversion"/>
  </si>
  <si>
    <t>목</t>
    <phoneticPr fontId="4" type="noConversion"/>
  </si>
  <si>
    <t>세    목</t>
    <phoneticPr fontId="4" type="noConversion"/>
  </si>
  <si>
    <t>예산액대(A-B)</t>
    <phoneticPr fontId="4" type="noConversion"/>
  </si>
  <si>
    <t>징수결정액(B-C)</t>
    <phoneticPr fontId="4" type="noConversion"/>
  </si>
  <si>
    <t>예산액대비증감</t>
    <phoneticPr fontId="4" type="noConversion"/>
  </si>
  <si>
    <t>600 병  원  사  업  수  익</t>
    <phoneticPr fontId="4" type="noConversion"/>
  </si>
  <si>
    <t>610  의   업   수   익</t>
    <phoneticPr fontId="4" type="noConversion"/>
  </si>
  <si>
    <t>611  입 원 수 익</t>
    <phoneticPr fontId="4" type="noConversion"/>
  </si>
  <si>
    <t>일 반 환 자 수 익</t>
    <phoneticPr fontId="4" type="noConversion"/>
  </si>
  <si>
    <t>의료보험환자수익</t>
    <phoneticPr fontId="4" type="noConversion"/>
  </si>
  <si>
    <t>의료급여환자수익</t>
    <phoneticPr fontId="4" type="noConversion"/>
  </si>
  <si>
    <t>자 보 환 자 수 익</t>
    <phoneticPr fontId="4" type="noConversion"/>
  </si>
  <si>
    <t>산업재해환자수익</t>
    <phoneticPr fontId="4" type="noConversion"/>
  </si>
  <si>
    <t>612  외 래 수 익</t>
    <phoneticPr fontId="4" type="noConversion"/>
  </si>
  <si>
    <t>614 급    식     수    익</t>
    <phoneticPr fontId="4" type="noConversion"/>
  </si>
  <si>
    <t>급  식  수  익</t>
    <phoneticPr fontId="4" type="noConversion"/>
  </si>
  <si>
    <t>615 수 탁 진 료 사 업</t>
    <phoneticPr fontId="4" type="noConversion"/>
  </si>
  <si>
    <t>수탁진료사업</t>
    <phoneticPr fontId="4" type="noConversion"/>
  </si>
  <si>
    <t>616 기타의업수익</t>
    <phoneticPr fontId="4" type="noConversion"/>
  </si>
  <si>
    <t>건강진단수익</t>
    <phoneticPr fontId="4" type="noConversion"/>
  </si>
  <si>
    <t>직원급식수입</t>
    <phoneticPr fontId="4" type="noConversion"/>
  </si>
  <si>
    <t>구급차운영수익</t>
    <phoneticPr fontId="4" type="noConversion"/>
  </si>
  <si>
    <t>620 의  업  외   수  익</t>
    <phoneticPr fontId="4" type="noConversion"/>
  </si>
  <si>
    <t>621 의료부대수익</t>
    <phoneticPr fontId="4" type="noConversion"/>
  </si>
  <si>
    <t>의료부대수익</t>
    <phoneticPr fontId="4" type="noConversion"/>
  </si>
  <si>
    <t>622 수탁진료부담금수익</t>
    <phoneticPr fontId="4" type="noConversion"/>
  </si>
  <si>
    <t>수탁진료외래수익</t>
    <phoneticPr fontId="4" type="noConversion"/>
  </si>
  <si>
    <t>623 이  자  수  익</t>
    <phoneticPr fontId="4" type="noConversion"/>
  </si>
  <si>
    <t>예 금 이 자</t>
    <phoneticPr fontId="4" type="noConversion"/>
  </si>
  <si>
    <t>624 임 대 료 수 익</t>
    <phoneticPr fontId="4" type="noConversion"/>
  </si>
  <si>
    <t>임대료수익</t>
    <phoneticPr fontId="4" type="noConversion"/>
  </si>
  <si>
    <t>625 기부금수익</t>
    <phoneticPr fontId="4" type="noConversion"/>
  </si>
  <si>
    <t>기부금수익</t>
    <phoneticPr fontId="4" type="noConversion"/>
  </si>
  <si>
    <t>626 잡  이  익</t>
    <phoneticPr fontId="4" type="noConversion"/>
  </si>
  <si>
    <t>잡  이  익</t>
    <phoneticPr fontId="4" type="noConversion"/>
  </si>
  <si>
    <t>※ 징수결정액에는 당기분삭감액을 감액한 금액임</t>
    <phoneticPr fontId="4" type="noConversion"/>
  </si>
  <si>
    <t>100 자본적수입</t>
    <phoneticPr fontId="4" type="noConversion"/>
  </si>
  <si>
    <t xml:space="preserve">  200 고정부채수입</t>
    <phoneticPr fontId="4" type="noConversion"/>
  </si>
  <si>
    <t>223 지역개발기금</t>
    <phoneticPr fontId="4" type="noConversion"/>
  </si>
  <si>
    <t>224 기타고정부채</t>
    <phoneticPr fontId="4" type="noConversion"/>
  </si>
  <si>
    <t xml:space="preserve">  320 자본잉여금</t>
    <phoneticPr fontId="4" type="noConversion"/>
  </si>
  <si>
    <t>321 출 연 금</t>
    <phoneticPr fontId="4" type="noConversion"/>
  </si>
  <si>
    <t>1000 이월금수입</t>
    <phoneticPr fontId="4" type="noConversion"/>
  </si>
  <si>
    <t>1100 현금이월금</t>
    <phoneticPr fontId="4" type="noConversion"/>
  </si>
  <si>
    <t xml:space="preserve">  1110 현금이월금</t>
    <phoneticPr fontId="4" type="noConversion"/>
  </si>
  <si>
    <t xml:space="preserve">  1200 과년도미수금</t>
    <phoneticPr fontId="4" type="noConversion"/>
  </si>
  <si>
    <t xml:space="preserve">  1210 의업미수금</t>
    <phoneticPr fontId="4" type="noConversion"/>
  </si>
  <si>
    <t xml:space="preserve">  1310 기타미수금</t>
    <phoneticPr fontId="4" type="noConversion"/>
  </si>
  <si>
    <t>세   입   합   계</t>
    <phoneticPr fontId="4" type="noConversion"/>
  </si>
  <si>
    <t xml:space="preserve">                                                    병  원  사  업  세  출  집  행  현  황</t>
    <phoneticPr fontId="4" type="noConversion"/>
  </si>
  <si>
    <t xml:space="preserve"> (단위:원)</t>
    <phoneticPr fontId="4" type="noConversion"/>
  </si>
  <si>
    <t>과     목</t>
    <phoneticPr fontId="4" type="noConversion"/>
  </si>
  <si>
    <t>예  산  액
(A)</t>
    <phoneticPr fontId="4" type="noConversion"/>
  </si>
  <si>
    <t>예산결정후증감(B)</t>
    <phoneticPr fontId="4" type="noConversion"/>
  </si>
  <si>
    <t>이월
예산
( C )</t>
    <phoneticPr fontId="4" type="noConversion"/>
  </si>
  <si>
    <t>예산현액
(D)=(A+B+C)</t>
    <phoneticPr fontId="4" type="noConversion"/>
  </si>
  <si>
    <t>지출예산행위액 
(E)</t>
    <phoneticPr fontId="4" type="noConversion"/>
  </si>
  <si>
    <t>채무확정액 
(F)</t>
    <phoneticPr fontId="4" type="noConversion"/>
  </si>
  <si>
    <t>지출액(G)</t>
    <phoneticPr fontId="4" type="noConversion"/>
  </si>
  <si>
    <t>차          이</t>
    <phoneticPr fontId="4" type="noConversion"/>
  </si>
  <si>
    <t>세  목</t>
    <phoneticPr fontId="4" type="noConversion"/>
  </si>
  <si>
    <t>예비비</t>
    <phoneticPr fontId="4" type="noConversion"/>
  </si>
  <si>
    <t>목간전용</t>
    <phoneticPr fontId="4" type="noConversion"/>
  </si>
  <si>
    <t>원인행위미필액(D-E)</t>
    <phoneticPr fontId="4" type="noConversion"/>
  </si>
  <si>
    <t>미지급금(F-G)</t>
    <phoneticPr fontId="4" type="noConversion"/>
  </si>
  <si>
    <t>700병원사업비용</t>
    <phoneticPr fontId="4" type="noConversion"/>
  </si>
  <si>
    <t>100 인건비</t>
    <phoneticPr fontId="4" type="noConversion"/>
  </si>
  <si>
    <t>101 급여</t>
    <phoneticPr fontId="4" type="noConversion"/>
  </si>
  <si>
    <t>의사직급여</t>
    <phoneticPr fontId="4" type="noConversion"/>
  </si>
  <si>
    <t>간호직급여</t>
    <phoneticPr fontId="4" type="noConversion"/>
  </si>
  <si>
    <t>약무직급여</t>
    <phoneticPr fontId="4" type="noConversion"/>
  </si>
  <si>
    <t>의료기사급여</t>
    <phoneticPr fontId="4" type="noConversion"/>
  </si>
  <si>
    <t>영양직급여</t>
    <phoneticPr fontId="4" type="noConversion"/>
  </si>
  <si>
    <t>사무직급여</t>
    <phoneticPr fontId="4" type="noConversion"/>
  </si>
  <si>
    <t>기술직급여</t>
    <phoneticPr fontId="4" type="noConversion"/>
  </si>
  <si>
    <t>기능직급여</t>
    <phoneticPr fontId="4" type="noConversion"/>
  </si>
  <si>
    <t>일용인부임</t>
    <phoneticPr fontId="4" type="noConversion"/>
  </si>
  <si>
    <t>102 제수당</t>
    <phoneticPr fontId="4" type="noConversion"/>
  </si>
  <si>
    <t>제수당</t>
    <phoneticPr fontId="4" type="noConversion"/>
  </si>
  <si>
    <t>104 퇴직급여</t>
    <phoneticPr fontId="4" type="noConversion"/>
  </si>
  <si>
    <t>퇴직급여</t>
    <phoneticPr fontId="4" type="noConversion"/>
  </si>
  <si>
    <t>710 재료비</t>
    <phoneticPr fontId="4" type="noConversion"/>
  </si>
  <si>
    <t>711 약품비</t>
    <phoneticPr fontId="4" type="noConversion"/>
  </si>
  <si>
    <t>약품비</t>
    <phoneticPr fontId="4" type="noConversion"/>
  </si>
  <si>
    <t>712 진료재료비</t>
    <phoneticPr fontId="4" type="noConversion"/>
  </si>
  <si>
    <t>진료재료비</t>
    <phoneticPr fontId="4" type="noConversion"/>
  </si>
  <si>
    <t>713 급식재료비</t>
    <phoneticPr fontId="4" type="noConversion"/>
  </si>
  <si>
    <t>급식재료비</t>
    <phoneticPr fontId="4" type="noConversion"/>
  </si>
  <si>
    <t>급식용구비</t>
    <phoneticPr fontId="4" type="noConversion"/>
  </si>
  <si>
    <t>200  관리운영비</t>
    <phoneticPr fontId="4" type="noConversion"/>
  </si>
  <si>
    <t>201 복리후생비</t>
    <phoneticPr fontId="4" type="noConversion"/>
  </si>
  <si>
    <t>복리후생비</t>
    <phoneticPr fontId="4" type="noConversion"/>
  </si>
  <si>
    <t>202 여비교통비</t>
    <phoneticPr fontId="4" type="noConversion"/>
  </si>
  <si>
    <t>국내여비</t>
    <phoneticPr fontId="4" type="noConversion"/>
  </si>
  <si>
    <t>국외여비</t>
    <phoneticPr fontId="4" type="noConversion"/>
  </si>
  <si>
    <t>203 통신비</t>
    <phoneticPr fontId="4" type="noConversion"/>
  </si>
  <si>
    <t>통신비</t>
    <phoneticPr fontId="4" type="noConversion"/>
  </si>
  <si>
    <t>204 전기수도료</t>
    <phoneticPr fontId="4" type="noConversion"/>
  </si>
  <si>
    <t>전기수도료</t>
    <phoneticPr fontId="4" type="noConversion"/>
  </si>
  <si>
    <t>205 세금과 공과</t>
    <phoneticPr fontId="4" type="noConversion"/>
  </si>
  <si>
    <t>세금과 공과</t>
    <phoneticPr fontId="4" type="noConversion"/>
  </si>
  <si>
    <t>206 보험료</t>
    <phoneticPr fontId="4" type="noConversion"/>
  </si>
  <si>
    <t>보험료</t>
    <phoneticPr fontId="4" type="noConversion"/>
  </si>
  <si>
    <t>207 환경관리비</t>
    <phoneticPr fontId="4" type="noConversion"/>
  </si>
  <si>
    <t>환경관리비</t>
    <phoneticPr fontId="4" type="noConversion"/>
  </si>
  <si>
    <t>208 지급임차료</t>
    <phoneticPr fontId="4" type="noConversion"/>
  </si>
  <si>
    <t>지급임차료</t>
    <phoneticPr fontId="4" type="noConversion"/>
  </si>
  <si>
    <t>209 지급수수료</t>
    <phoneticPr fontId="4" type="noConversion"/>
  </si>
  <si>
    <t>지급수수료</t>
    <phoneticPr fontId="4" type="noConversion"/>
  </si>
  <si>
    <t>210 수선비</t>
    <phoneticPr fontId="4" type="noConversion"/>
  </si>
  <si>
    <t>수선비</t>
    <phoneticPr fontId="4" type="noConversion"/>
  </si>
  <si>
    <t>211 차량유지비</t>
    <phoneticPr fontId="4" type="noConversion"/>
  </si>
  <si>
    <t>차량유지비</t>
    <phoneticPr fontId="4" type="noConversion"/>
  </si>
  <si>
    <t>212 교육훈련비</t>
    <phoneticPr fontId="4" type="noConversion"/>
  </si>
  <si>
    <t>교육훈련비</t>
    <phoneticPr fontId="4" type="noConversion"/>
  </si>
  <si>
    <t>213 도서인쇄비</t>
    <phoneticPr fontId="4" type="noConversion"/>
  </si>
  <si>
    <t>도서인쇄비</t>
    <phoneticPr fontId="4" type="noConversion"/>
  </si>
  <si>
    <t>214 접대비</t>
    <phoneticPr fontId="4" type="noConversion"/>
  </si>
  <si>
    <t>접대비</t>
    <phoneticPr fontId="4" type="noConversion"/>
  </si>
  <si>
    <t>215 행사비</t>
    <phoneticPr fontId="4" type="noConversion"/>
  </si>
  <si>
    <t>행사비</t>
    <phoneticPr fontId="4" type="noConversion"/>
  </si>
  <si>
    <t>216 연료비</t>
    <phoneticPr fontId="4" type="noConversion"/>
  </si>
  <si>
    <t>연료비</t>
    <phoneticPr fontId="4" type="noConversion"/>
  </si>
  <si>
    <t>217 의료사회사업비</t>
    <phoneticPr fontId="4" type="noConversion"/>
  </si>
  <si>
    <t>의료사회사업비</t>
    <phoneticPr fontId="4" type="noConversion"/>
  </si>
  <si>
    <t>218 소모품비</t>
    <phoneticPr fontId="4" type="noConversion"/>
  </si>
  <si>
    <t>소모품비</t>
    <phoneticPr fontId="4" type="noConversion"/>
  </si>
  <si>
    <t>219 연구비</t>
    <phoneticPr fontId="4" type="noConversion"/>
  </si>
  <si>
    <t>연구비</t>
    <phoneticPr fontId="4" type="noConversion"/>
  </si>
  <si>
    <t>223 광고선전비</t>
    <phoneticPr fontId="4" type="noConversion"/>
  </si>
  <si>
    <t>광고선전비</t>
    <phoneticPr fontId="4" type="noConversion"/>
  </si>
  <si>
    <t>225 피복침구비</t>
    <phoneticPr fontId="4" type="noConversion"/>
  </si>
  <si>
    <t>피복침구비</t>
    <phoneticPr fontId="4" type="noConversion"/>
  </si>
  <si>
    <t>226 외주용역비</t>
    <phoneticPr fontId="4" type="noConversion"/>
  </si>
  <si>
    <t>외주용역비</t>
    <phoneticPr fontId="4" type="noConversion"/>
  </si>
  <si>
    <t>227 이전경비</t>
    <phoneticPr fontId="4" type="noConversion"/>
  </si>
  <si>
    <t>보상금</t>
    <phoneticPr fontId="4" type="noConversion"/>
  </si>
  <si>
    <t>포상금</t>
    <phoneticPr fontId="4" type="noConversion"/>
  </si>
  <si>
    <t>228 잡비</t>
    <phoneticPr fontId="4" type="noConversion"/>
  </si>
  <si>
    <t>잡비</t>
    <phoneticPr fontId="4" type="noConversion"/>
  </si>
  <si>
    <t>720 의업외비용</t>
    <phoneticPr fontId="4" type="noConversion"/>
  </si>
  <si>
    <t>721 의료부대비용</t>
    <phoneticPr fontId="4" type="noConversion"/>
  </si>
  <si>
    <t>재료비</t>
    <phoneticPr fontId="4" type="noConversion"/>
  </si>
  <si>
    <t>인건비</t>
    <phoneticPr fontId="4" type="noConversion"/>
  </si>
  <si>
    <t>관리비</t>
    <phoneticPr fontId="4" type="noConversion"/>
  </si>
  <si>
    <t>722 이자비용</t>
    <phoneticPr fontId="4" type="noConversion"/>
  </si>
  <si>
    <t>이자비용</t>
    <phoneticPr fontId="4" type="noConversion"/>
  </si>
  <si>
    <t>731 수탁진료비</t>
    <phoneticPr fontId="4" type="noConversion"/>
  </si>
  <si>
    <t>수탁진료사업비용</t>
    <phoneticPr fontId="4" type="noConversion"/>
  </si>
  <si>
    <t>732 잡 손 실</t>
    <phoneticPr fontId="4" type="noConversion"/>
  </si>
  <si>
    <t>잡  손  실</t>
    <phoneticPr fontId="4" type="noConversion"/>
  </si>
  <si>
    <t>800 예   비   비</t>
    <phoneticPr fontId="4" type="noConversion"/>
  </si>
  <si>
    <t>810 예 비 비</t>
    <phoneticPr fontId="4" type="noConversion"/>
  </si>
  <si>
    <t>예  비  비</t>
    <phoneticPr fontId="4" type="noConversion"/>
  </si>
  <si>
    <t xml:space="preserve"> </t>
    <phoneticPr fontId="4" type="noConversion"/>
  </si>
  <si>
    <t>100 자본적 지출</t>
  </si>
  <si>
    <t>110 투자자산</t>
  </si>
  <si>
    <t>112 임차보증금</t>
    <phoneticPr fontId="4" type="noConversion"/>
  </si>
  <si>
    <t>임차보증금</t>
    <phoneticPr fontId="4" type="noConversion"/>
  </si>
  <si>
    <t>113 퇴직예치금</t>
  </si>
  <si>
    <t>퇴직예치금</t>
  </si>
  <si>
    <t>120 유형자산</t>
  </si>
  <si>
    <t>121 토       지</t>
  </si>
  <si>
    <t>123 건       물</t>
  </si>
  <si>
    <t>126 의료장비</t>
  </si>
  <si>
    <t>127 차량운반구</t>
    <phoneticPr fontId="4" type="noConversion"/>
  </si>
  <si>
    <t>128 공기구비품</t>
  </si>
  <si>
    <t>220 고정부채상환금</t>
  </si>
  <si>
    <t>223  기타고정부채상환금</t>
    <phoneticPr fontId="4" type="noConversion"/>
  </si>
  <si>
    <t>지역개발기금상환금</t>
    <phoneticPr fontId="4" type="noConversion"/>
  </si>
  <si>
    <t>224  기타고정부채상환금</t>
  </si>
  <si>
    <t>기타고정부채상환금</t>
  </si>
  <si>
    <t>320 기타자본적지출</t>
  </si>
  <si>
    <t>321 반   환   금</t>
  </si>
  <si>
    <t>반   환   금</t>
  </si>
  <si>
    <t>5000과년도미지급금</t>
  </si>
  <si>
    <t>5100 과년도미지급금</t>
  </si>
  <si>
    <t>5110 외상매입금</t>
  </si>
  <si>
    <t>5210 미지급금</t>
  </si>
  <si>
    <t xml:space="preserve">      현         금</t>
  </si>
  <si>
    <t>세  출  합  계</t>
  </si>
  <si>
    <t>○ 2014년도 세입결산명세서</t>
    <phoneticPr fontId="4" type="noConversion"/>
  </si>
  <si>
    <t>○ 2014년도 세출결산명세서</t>
    <phoneticPr fontId="4" type="noConversion"/>
  </si>
  <si>
    <t xml:space="preserve">  가. 대차대조표</t>
    <phoneticPr fontId="4" type="noConversion"/>
  </si>
  <si>
    <t>제 33 기  2014년  12월  31일  현재
제 32 기  2013년  12월  31일  현재</t>
    <phoneticPr fontId="4" type="noConversion"/>
  </si>
  <si>
    <t xml:space="preserve">     충청남도  공주의료원                                                                              (단위 : 원)</t>
    <phoneticPr fontId="4" type="noConversion"/>
  </si>
  <si>
    <t>과        목</t>
    <phoneticPr fontId="4" type="noConversion"/>
  </si>
  <si>
    <t>제 33(당) 기</t>
    <phoneticPr fontId="4" type="noConversion"/>
  </si>
  <si>
    <t>제 32 (전) 기</t>
    <phoneticPr fontId="4" type="noConversion"/>
  </si>
  <si>
    <t>차      감
(당기-전기)</t>
    <phoneticPr fontId="4" type="noConversion"/>
  </si>
  <si>
    <t>금      액</t>
    <phoneticPr fontId="4" type="noConversion"/>
  </si>
  <si>
    <t>금      액</t>
  </si>
  <si>
    <t>자        산</t>
    <phoneticPr fontId="4" type="noConversion"/>
  </si>
  <si>
    <t>Ⅰ. 유동자산</t>
    <phoneticPr fontId="4" type="noConversion"/>
  </si>
  <si>
    <t>(1) 당좌자산</t>
    <phoneticPr fontId="4" type="noConversion"/>
  </si>
  <si>
    <t>1. 현금및현금성자산</t>
    <phoneticPr fontId="4" type="noConversion"/>
  </si>
  <si>
    <t xml:space="preserve">2. 단기금융상품 </t>
    <phoneticPr fontId="4" type="noConversion"/>
  </si>
  <si>
    <t>3. 의료미수금</t>
    <phoneticPr fontId="4" type="noConversion"/>
  </si>
  <si>
    <t xml:space="preserve">    대손충당금</t>
    <phoneticPr fontId="4" type="noConversion"/>
  </si>
  <si>
    <t>4. 선납법인세</t>
    <phoneticPr fontId="4" type="noConversion"/>
  </si>
  <si>
    <t>5. 기타미수금</t>
    <phoneticPr fontId="4" type="noConversion"/>
  </si>
  <si>
    <t>6. 미 수 수 익</t>
    <phoneticPr fontId="4" type="noConversion"/>
  </si>
  <si>
    <t>7. 선 급 비 용</t>
    <phoneticPr fontId="4" type="noConversion"/>
  </si>
  <si>
    <t>8.만기보유증권</t>
    <phoneticPr fontId="4" type="noConversion"/>
  </si>
  <si>
    <t>(2) 재고자산</t>
    <phoneticPr fontId="4" type="noConversion"/>
  </si>
  <si>
    <t>1. 약품</t>
    <phoneticPr fontId="4" type="noConversion"/>
  </si>
  <si>
    <t>2. 진료재료</t>
    <phoneticPr fontId="4" type="noConversion"/>
  </si>
  <si>
    <t>3. 급식재료</t>
    <phoneticPr fontId="4" type="noConversion"/>
  </si>
  <si>
    <t>4. 저장품</t>
    <phoneticPr fontId="4" type="noConversion"/>
  </si>
  <si>
    <t>5. 의료부대물품</t>
    <phoneticPr fontId="4" type="noConversion"/>
  </si>
  <si>
    <t xml:space="preserve"> Ⅱ.  고정자산</t>
    <phoneticPr fontId="4" type="noConversion"/>
  </si>
  <si>
    <t xml:space="preserve"> (1) 투자자산</t>
    <phoneticPr fontId="4" type="noConversion"/>
  </si>
  <si>
    <t>1. 전신전화가입권</t>
    <phoneticPr fontId="4" type="noConversion"/>
  </si>
  <si>
    <t>2. 임차보증금</t>
    <phoneticPr fontId="4" type="noConversion"/>
  </si>
  <si>
    <t>(2) 유형자산</t>
    <phoneticPr fontId="4" type="noConversion"/>
  </si>
  <si>
    <t>1. 토      지</t>
    <phoneticPr fontId="4" type="noConversion"/>
  </si>
  <si>
    <t>2. 건      물</t>
    <phoneticPr fontId="4" type="noConversion"/>
  </si>
  <si>
    <t xml:space="preserve">      감가상각누계액</t>
    <phoneticPr fontId="4" type="noConversion"/>
  </si>
  <si>
    <t>3. 구  축  물</t>
  </si>
  <si>
    <t xml:space="preserve">   감가상각누계액</t>
    <phoneticPr fontId="4" type="noConversion"/>
  </si>
  <si>
    <t>4. 의 료 장 비</t>
    <phoneticPr fontId="4" type="noConversion"/>
  </si>
  <si>
    <t>5. 차 량 운 반 구</t>
  </si>
  <si>
    <t xml:space="preserve">   감가상각누계액</t>
    <phoneticPr fontId="4" type="noConversion"/>
  </si>
  <si>
    <t>6. 공 기 구 비 품</t>
    <phoneticPr fontId="4" type="noConversion"/>
  </si>
  <si>
    <t xml:space="preserve">7.  건설중인자산 </t>
    <phoneticPr fontId="4" type="noConversion"/>
  </si>
  <si>
    <t xml:space="preserve">   자 산 총 계</t>
    <phoneticPr fontId="4" type="noConversion"/>
  </si>
  <si>
    <t>부       채</t>
    <phoneticPr fontId="4" type="noConversion"/>
  </si>
  <si>
    <t>Ⅰ. 유 동 부 채</t>
    <phoneticPr fontId="4" type="noConversion"/>
  </si>
  <si>
    <t>1. 매 입 채 무</t>
    <phoneticPr fontId="4" type="noConversion"/>
  </si>
  <si>
    <t>2. 단기차입금</t>
    <phoneticPr fontId="4" type="noConversion"/>
  </si>
  <si>
    <t>3. 미 지 급 금</t>
    <phoneticPr fontId="4" type="noConversion"/>
  </si>
  <si>
    <t>4. 예  수  금</t>
    <phoneticPr fontId="4" type="noConversion"/>
  </si>
  <si>
    <t>5. 미지급 비용</t>
    <phoneticPr fontId="4" type="noConversion"/>
  </si>
  <si>
    <t>6. 유동성장기부채</t>
    <phoneticPr fontId="4" type="noConversion"/>
  </si>
  <si>
    <t>Ⅱ. 고 정 부 채</t>
    <phoneticPr fontId="4" type="noConversion"/>
  </si>
  <si>
    <t>1. 지역개발기금</t>
    <phoneticPr fontId="4" type="noConversion"/>
  </si>
  <si>
    <t>2. 장기차입금</t>
    <phoneticPr fontId="4" type="noConversion"/>
  </si>
  <si>
    <t>3. 퇴직급여충당부채</t>
    <phoneticPr fontId="4" type="noConversion"/>
  </si>
  <si>
    <t xml:space="preserve">    △퇴직보험예치금</t>
    <phoneticPr fontId="4" type="noConversion"/>
  </si>
  <si>
    <t xml:space="preserve">    △국민연금전환금</t>
    <phoneticPr fontId="4" type="noConversion"/>
  </si>
  <si>
    <t>4. 장기미지급금</t>
    <phoneticPr fontId="4" type="noConversion"/>
  </si>
  <si>
    <t>부 채 총 계</t>
  </si>
  <si>
    <t>자        본</t>
    <phoneticPr fontId="4" type="noConversion"/>
  </si>
  <si>
    <t xml:space="preserve">Ⅰ. 자    본 (기본금)   </t>
    <phoneticPr fontId="4" type="noConversion"/>
  </si>
  <si>
    <t xml:space="preserve">  1. 법 인 기 본 금</t>
    <phoneticPr fontId="4" type="noConversion"/>
  </si>
  <si>
    <t>2. 기 타 기 본 금</t>
    <phoneticPr fontId="4" type="noConversion"/>
  </si>
  <si>
    <t>Ⅱ. 잉여금(결손금)</t>
    <phoneticPr fontId="4" type="noConversion"/>
  </si>
  <si>
    <t xml:space="preserve">    (1) 자본잉여금</t>
    <phoneticPr fontId="4" type="noConversion"/>
  </si>
  <si>
    <t xml:space="preserve">       1. 재평가적립금</t>
    <phoneticPr fontId="4" type="noConversion"/>
  </si>
  <si>
    <t xml:space="preserve">    (2) 이익잉여금(결손금)</t>
    <phoneticPr fontId="4" type="noConversion"/>
  </si>
  <si>
    <t>1. 차기이월이익잉여금</t>
    <phoneticPr fontId="4" type="noConversion"/>
  </si>
  <si>
    <t xml:space="preserve">  (결  손  금)</t>
    <phoneticPr fontId="4" type="noConversion"/>
  </si>
  <si>
    <t>(당기순이익    △941,349,882원)</t>
    <phoneticPr fontId="4" type="noConversion"/>
  </si>
  <si>
    <t>(전기순이익  △1,751,353,273원)</t>
    <phoneticPr fontId="4" type="noConversion"/>
  </si>
  <si>
    <t>자  본  총  계</t>
  </si>
  <si>
    <t>부채와 자본 총계</t>
  </si>
  <si>
    <t>나. 손 익 계 산 서</t>
    <phoneticPr fontId="4" type="noConversion"/>
  </si>
  <si>
    <t>제 33(당)기  2014년 1월 1일부터  2014년 12월 31일까지</t>
    <phoneticPr fontId="4" type="noConversion"/>
  </si>
  <si>
    <t>제 32(당)기  2013년 1월 1일부터  2013년 12월 31일까지</t>
    <phoneticPr fontId="4" type="noConversion"/>
  </si>
  <si>
    <t xml:space="preserve">  충청남도 공주의료원</t>
    <phoneticPr fontId="4" type="noConversion"/>
  </si>
  <si>
    <t xml:space="preserve">                (단위 : 원)</t>
    <phoneticPr fontId="4" type="noConversion"/>
  </si>
  <si>
    <t>과      목</t>
    <phoneticPr fontId="4" type="noConversion"/>
  </si>
  <si>
    <t>제 33 (당) 기</t>
    <phoneticPr fontId="4" type="noConversion"/>
  </si>
  <si>
    <t>제 32 (당) 기</t>
    <phoneticPr fontId="4" type="noConversion"/>
  </si>
  <si>
    <t>차    감
(당기-전기)</t>
    <phoneticPr fontId="4" type="noConversion"/>
  </si>
  <si>
    <t xml:space="preserve"> Ⅰ. 의  료  수  익</t>
    <phoneticPr fontId="4" type="noConversion"/>
  </si>
  <si>
    <t>1) 입 원 수 익</t>
    <phoneticPr fontId="4" type="noConversion"/>
  </si>
  <si>
    <t xml:space="preserve">2) 외 래 수 익 </t>
    <phoneticPr fontId="4" type="noConversion"/>
  </si>
  <si>
    <t>3) 기타의료수익</t>
    <phoneticPr fontId="4" type="noConversion"/>
  </si>
  <si>
    <t xml:space="preserve"> Ⅱ. 의  료  비  용</t>
    <phoneticPr fontId="4" type="noConversion"/>
  </si>
  <si>
    <t>1.  인   건   비</t>
    <phoneticPr fontId="4" type="noConversion"/>
  </si>
  <si>
    <t>1) 급        여</t>
    <phoneticPr fontId="4" type="noConversion"/>
  </si>
  <si>
    <t>2) 제   수  당</t>
  </si>
  <si>
    <t>3) 퇴 직 급 여</t>
    <phoneticPr fontId="4" type="noConversion"/>
  </si>
  <si>
    <t>2.  재   료   비</t>
    <phoneticPr fontId="4" type="noConversion"/>
  </si>
  <si>
    <t>1) 약  품  비</t>
    <phoneticPr fontId="4" type="noConversion"/>
  </si>
  <si>
    <t>2) 진료재료비</t>
  </si>
  <si>
    <t>3) 급식재료비</t>
    <phoneticPr fontId="4" type="noConversion"/>
  </si>
  <si>
    <t>3.  관 리 운 영 비</t>
    <phoneticPr fontId="4" type="noConversion"/>
  </si>
  <si>
    <t>1) 복리후생비</t>
    <phoneticPr fontId="4" type="noConversion"/>
  </si>
  <si>
    <t>2) 여비교통비</t>
    <phoneticPr fontId="4" type="noConversion"/>
  </si>
  <si>
    <t>3) 통   신   비</t>
    <phoneticPr fontId="4" type="noConversion"/>
  </si>
  <si>
    <t>4) 전기수도료</t>
    <phoneticPr fontId="4" type="noConversion"/>
  </si>
  <si>
    <t>5) 세금과공과</t>
    <phoneticPr fontId="4" type="noConversion"/>
  </si>
  <si>
    <t>6) 보   험   료</t>
    <phoneticPr fontId="4" type="noConversion"/>
  </si>
  <si>
    <t>7) 환경관리비</t>
    <phoneticPr fontId="4" type="noConversion"/>
  </si>
  <si>
    <t>8) 지급임차료</t>
    <phoneticPr fontId="4" type="noConversion"/>
  </si>
  <si>
    <t>9) 지급수수료</t>
    <phoneticPr fontId="4" type="noConversion"/>
  </si>
  <si>
    <t>10) 수   선   비</t>
    <phoneticPr fontId="4" type="noConversion"/>
  </si>
  <si>
    <t>11) 차량유지비</t>
    <phoneticPr fontId="4" type="noConversion"/>
  </si>
  <si>
    <t>12) 교육훈련비</t>
    <phoneticPr fontId="4" type="noConversion"/>
  </si>
  <si>
    <t>13) 도서인쇄비</t>
    <phoneticPr fontId="4" type="noConversion"/>
  </si>
  <si>
    <t>14) 접   대   비</t>
    <phoneticPr fontId="4" type="noConversion"/>
  </si>
  <si>
    <t>15) 행   사   비</t>
    <phoneticPr fontId="4" type="noConversion"/>
  </si>
  <si>
    <t>16) 연   료   비</t>
    <phoneticPr fontId="4" type="noConversion"/>
  </si>
  <si>
    <t>17) 의료사회사업비</t>
    <phoneticPr fontId="4" type="noConversion"/>
  </si>
  <si>
    <t>18) 소 모 품 비</t>
    <phoneticPr fontId="4" type="noConversion"/>
  </si>
  <si>
    <t>19) 감가상각비</t>
    <phoneticPr fontId="4" type="noConversion"/>
  </si>
  <si>
    <t>20) 광고선전비</t>
    <phoneticPr fontId="4" type="noConversion"/>
  </si>
  <si>
    <t>21) 대손상각비</t>
    <phoneticPr fontId="4" type="noConversion"/>
  </si>
  <si>
    <t>22) 피복침구비</t>
    <phoneticPr fontId="4" type="noConversion"/>
  </si>
  <si>
    <t>23) 외주용역비</t>
    <phoneticPr fontId="4" type="noConversion"/>
  </si>
  <si>
    <t>24) 이 전 경 비</t>
    <phoneticPr fontId="4" type="noConversion"/>
  </si>
  <si>
    <t>25) 잡         비</t>
    <phoneticPr fontId="4" type="noConversion"/>
  </si>
  <si>
    <t xml:space="preserve"> Ⅲ. 의  료  손  실</t>
    <phoneticPr fontId="4" type="noConversion"/>
  </si>
  <si>
    <t xml:space="preserve"> Ⅳ. 의 료 외 수 익</t>
    <phoneticPr fontId="4" type="noConversion"/>
  </si>
  <si>
    <t xml:space="preserve">    1. 의료부대수익</t>
    <phoneticPr fontId="4" type="noConversion"/>
  </si>
  <si>
    <t>2. 수탁사업수익</t>
    <phoneticPr fontId="4" type="noConversion"/>
  </si>
  <si>
    <t>3. 이자수익</t>
    <phoneticPr fontId="4" type="noConversion"/>
  </si>
  <si>
    <t>4. 시설부대수익</t>
    <phoneticPr fontId="4" type="noConversion"/>
  </si>
  <si>
    <t>5. 유형자산처분이익</t>
    <phoneticPr fontId="4" type="noConversion"/>
  </si>
  <si>
    <t>6. 기부금수익</t>
    <phoneticPr fontId="4" type="noConversion"/>
  </si>
  <si>
    <t>7. 잡이익</t>
    <phoneticPr fontId="4" type="noConversion"/>
  </si>
  <si>
    <t>8. 대손충당금 환입</t>
    <phoneticPr fontId="4" type="noConversion"/>
  </si>
  <si>
    <t>Ⅴ. 의 료 외 비 용</t>
    <phoneticPr fontId="4" type="noConversion"/>
  </si>
  <si>
    <t xml:space="preserve">    1. 의료부대비용</t>
    <phoneticPr fontId="4" type="noConversion"/>
  </si>
  <si>
    <t xml:space="preserve">    2. 수탁진료사업비용</t>
    <phoneticPr fontId="4" type="noConversion"/>
  </si>
  <si>
    <t xml:space="preserve">    3. 이자비용</t>
    <phoneticPr fontId="4" type="noConversion"/>
  </si>
  <si>
    <t xml:space="preserve">    4. 유형자산처분손실</t>
    <phoneticPr fontId="4" type="noConversion"/>
  </si>
  <si>
    <t xml:space="preserve">    5. 잡손실</t>
    <phoneticPr fontId="4" type="noConversion"/>
  </si>
  <si>
    <t>Ⅵ.  경  상  손  실</t>
  </si>
  <si>
    <t>Ⅶ.  특  별  이  익</t>
  </si>
  <si>
    <t>Ⅷ.  특  별  손  실</t>
  </si>
  <si>
    <t>Ⅸ. 법인세차감전순손실</t>
  </si>
  <si>
    <t>Ⅹ. 당 기 순 손  실</t>
  </si>
  <si>
    <t>다. 기본금변동계산서</t>
    <phoneticPr fontId="4" type="noConversion"/>
  </si>
  <si>
    <t xml:space="preserve"> 충청남도  공주의료원                                                                                         (단위 : 원)</t>
    <phoneticPr fontId="4" type="noConversion"/>
  </si>
  <si>
    <t>(단위 : 원)</t>
    <phoneticPr fontId="4" type="noConversion"/>
  </si>
  <si>
    <t>제  33 (당) 기</t>
    <phoneticPr fontId="4" type="noConversion"/>
  </si>
  <si>
    <t>제  32(당) 기</t>
    <phoneticPr fontId="4" type="noConversion"/>
  </si>
  <si>
    <t>차     감</t>
    <phoneticPr fontId="4" type="noConversion"/>
  </si>
  <si>
    <t>(당기-전기)</t>
    <phoneticPr fontId="4" type="noConversion"/>
  </si>
  <si>
    <t>Ⅰ.  기         본          금</t>
    <phoneticPr fontId="4" type="noConversion"/>
  </si>
  <si>
    <t>1. 법  인  기  본  금</t>
    <phoneticPr fontId="4" type="noConversion"/>
  </si>
  <si>
    <t>2. 기  타  기  본  금</t>
    <phoneticPr fontId="4" type="noConversion"/>
  </si>
  <si>
    <t>Ⅱ. 자  본  잉  여  금</t>
    <phoneticPr fontId="4" type="noConversion"/>
  </si>
  <si>
    <t>1. 자산재평가적립금</t>
    <phoneticPr fontId="4" type="noConversion"/>
  </si>
  <si>
    <t>2. 기타자본잉여금</t>
    <phoneticPr fontId="4" type="noConversion"/>
  </si>
  <si>
    <t>Ⅲ. 처분전이익잉여금
   (또는 처분전이월결손금)</t>
    <phoneticPr fontId="4" type="noConversion"/>
  </si>
  <si>
    <t>1. 전기이월이익잉여금
   (또는전기이월결손금)</t>
    <phoneticPr fontId="4" type="noConversion"/>
  </si>
  <si>
    <t>2. 회계변경의누적효과</t>
    <phoneticPr fontId="4" type="noConversion"/>
  </si>
  <si>
    <t>3. 전기오류수정이익
 (또는 전기오류수정손실)</t>
    <phoneticPr fontId="4" type="noConversion"/>
  </si>
  <si>
    <t>4. 당기순이익
    (또는 당기순손실)</t>
    <phoneticPr fontId="4" type="noConversion"/>
  </si>
  <si>
    <t>Ⅳ. 임의적립금이입액
    (또는 결손금처리액)</t>
    <phoneticPr fontId="4" type="noConversion"/>
  </si>
  <si>
    <t>1. 재평가적립금</t>
    <phoneticPr fontId="4" type="noConversion"/>
  </si>
  <si>
    <t>Ⅴ. 이익잉여금처분액</t>
    <phoneticPr fontId="4" type="noConversion"/>
  </si>
  <si>
    <t>1. 이익준비금</t>
    <phoneticPr fontId="4" type="noConversion"/>
  </si>
  <si>
    <t>2.기업합리화적립금</t>
    <phoneticPr fontId="4" type="noConversion"/>
  </si>
  <si>
    <t>Ⅵ. 차기이월이익잉여금
   (또는 차기이월결손금)</t>
    <phoneticPr fontId="4" type="noConversion"/>
  </si>
  <si>
    <t>라. 현 금 흐 름 표</t>
    <phoneticPr fontId="4" type="noConversion"/>
  </si>
  <si>
    <t xml:space="preserve">         당년도   2014년  1월  1일부터  2014년  12월  31일까지         </t>
    <phoneticPr fontId="4" type="noConversion"/>
  </si>
  <si>
    <t xml:space="preserve">         전년도   2013년  1월  1일부터  2013년  12월  31일까지         </t>
    <phoneticPr fontId="4" type="noConversion"/>
  </si>
  <si>
    <t xml:space="preserve">     충청남도 공주의료원                                                                                (단위 : 원)</t>
    <phoneticPr fontId="4" type="noConversion"/>
  </si>
  <si>
    <t>과             목</t>
  </si>
  <si>
    <t>제  33(당) 기</t>
    <phoneticPr fontId="4" type="noConversion"/>
  </si>
  <si>
    <t>제  32(전) 기</t>
    <phoneticPr fontId="4" type="noConversion"/>
  </si>
  <si>
    <t>Ⅰ. 영업활동으로 인한 현금흐름</t>
    <phoneticPr fontId="30" type="noConversion"/>
  </si>
  <si>
    <t>(1) 당기순이익</t>
    <phoneticPr fontId="30" type="noConversion"/>
  </si>
  <si>
    <t>(2) 현금의 유출이 없는 비용등의 가산</t>
    <phoneticPr fontId="30" type="noConversion"/>
  </si>
  <si>
    <t xml:space="preserve"> 1. 감가상각비</t>
    <phoneticPr fontId="30" type="noConversion"/>
  </si>
  <si>
    <t xml:space="preserve"> 2. 유형자산처분손실</t>
    <phoneticPr fontId="30" type="noConversion"/>
  </si>
  <si>
    <t>(3) 현금의 유입이 없는 수익등의 차감</t>
    <phoneticPr fontId="30" type="noConversion"/>
  </si>
  <si>
    <t xml:space="preserve"> 1. 유형자산처분이익</t>
    <phoneticPr fontId="30" type="noConversion"/>
  </si>
  <si>
    <t>(4) 영업활동으로 인한 자산부채의 변동</t>
    <phoneticPr fontId="30" type="noConversion"/>
  </si>
  <si>
    <t xml:space="preserve"> 1. 의료미수금의 감소(증가)</t>
    <phoneticPr fontId="30" type="noConversion"/>
  </si>
  <si>
    <t xml:space="preserve"> 2. 기타미수금의 감소(증가)</t>
    <phoneticPr fontId="30" type="noConversion"/>
  </si>
  <si>
    <t xml:space="preserve"> 3. 선급비용의 감소(증가)</t>
    <phoneticPr fontId="30" type="noConversion"/>
  </si>
  <si>
    <t xml:space="preserve"> 4. 선납법인세의 감소(증가)</t>
    <phoneticPr fontId="30" type="noConversion"/>
  </si>
  <si>
    <t xml:space="preserve"> 5. 미수수익의 감소(증가)</t>
    <phoneticPr fontId="30" type="noConversion"/>
  </si>
  <si>
    <t xml:space="preserve"> 6. 만기보유증권의 감소(증가)</t>
    <phoneticPr fontId="30" type="noConversion"/>
  </si>
  <si>
    <t xml:space="preserve"> 7. 재고자산의 감소(증가)</t>
    <phoneticPr fontId="30" type="noConversion"/>
  </si>
  <si>
    <t xml:space="preserve"> 8. 매입채무의 증가(감소)</t>
    <phoneticPr fontId="30" type="noConversion"/>
  </si>
  <si>
    <t xml:space="preserve"> 9. 미지급금의 증가(감소)</t>
    <phoneticPr fontId="30" type="noConversion"/>
  </si>
  <si>
    <t xml:space="preserve"> 10. 예수금의 증가(감소)</t>
    <phoneticPr fontId="30" type="noConversion"/>
  </si>
  <si>
    <t xml:space="preserve"> 11. 미지급비용의 증가(감소)</t>
    <phoneticPr fontId="30" type="noConversion"/>
  </si>
  <si>
    <t xml:space="preserve"> 12. 퇴직급여충당부채순액의 증가(감소)</t>
    <phoneticPr fontId="30" type="noConversion"/>
  </si>
  <si>
    <t xml:space="preserve"> 13. 퇴직금지급액</t>
    <phoneticPr fontId="30" type="noConversion"/>
  </si>
  <si>
    <t xml:space="preserve"> 14. 퇴직금예치금의 감소(증가)</t>
    <phoneticPr fontId="30" type="noConversion"/>
  </si>
  <si>
    <t xml:space="preserve"> 15. 국민연금전환금의 감소(증가)</t>
    <phoneticPr fontId="30" type="noConversion"/>
  </si>
  <si>
    <t>Ⅱ. 투자활동으로 인한 현금흐름</t>
    <phoneticPr fontId="30" type="noConversion"/>
  </si>
  <si>
    <t xml:space="preserve"> (1) 투자활동으로 인한 현금유입액</t>
    <phoneticPr fontId="4" type="noConversion"/>
  </si>
  <si>
    <t xml:space="preserve">    1. 의료기구의 감소</t>
    <phoneticPr fontId="4" type="noConversion"/>
  </si>
  <si>
    <t xml:space="preserve">    2. 공기구비품의 감소</t>
    <phoneticPr fontId="4" type="noConversion"/>
  </si>
  <si>
    <t>(2) 투자활동으로 인한 현금유출액</t>
    <phoneticPr fontId="30" type="noConversion"/>
  </si>
  <si>
    <t xml:space="preserve"> 1. 단기금융상품의 증가</t>
    <phoneticPr fontId="30" type="noConversion"/>
  </si>
  <si>
    <t xml:space="preserve"> 2. 퇴직예치금의 증가</t>
    <phoneticPr fontId="30" type="noConversion"/>
  </si>
  <si>
    <t xml:space="preserve"> 3. 임상예치금의 증가</t>
    <phoneticPr fontId="30" type="noConversion"/>
  </si>
  <si>
    <t xml:space="preserve"> 4. 임차보증금 증가</t>
    <phoneticPr fontId="30" type="noConversion"/>
  </si>
  <si>
    <t xml:space="preserve"> 5. 건물의 증가</t>
    <phoneticPr fontId="30" type="noConversion"/>
  </si>
  <si>
    <t xml:space="preserve"> 6. 구축물의 증가</t>
    <phoneticPr fontId="30" type="noConversion"/>
  </si>
  <si>
    <t xml:space="preserve"> 7. 의료기구의 증가</t>
    <phoneticPr fontId="30" type="noConversion"/>
  </si>
  <si>
    <t xml:space="preserve"> 8. 차량운반구의 증가</t>
    <phoneticPr fontId="30" type="noConversion"/>
  </si>
  <si>
    <t xml:space="preserve"> 9. 공기구비품의 증가</t>
    <phoneticPr fontId="30" type="noConversion"/>
  </si>
  <si>
    <t xml:space="preserve"> 10. 건설중인자산의 취득</t>
    <phoneticPr fontId="30" type="noConversion"/>
  </si>
  <si>
    <t>Ⅲ. 재무활동으로 인한 현금흐름</t>
    <phoneticPr fontId="30" type="noConversion"/>
  </si>
  <si>
    <t>(1) 재무활동으로 인한 현금유입액</t>
    <phoneticPr fontId="30" type="noConversion"/>
  </si>
  <si>
    <t xml:space="preserve"> 1. 유동성장기부채의 증가</t>
    <phoneticPr fontId="30" type="noConversion"/>
  </si>
  <si>
    <t xml:space="preserve"> 2. 출연금의 증가</t>
    <phoneticPr fontId="30" type="noConversion"/>
  </si>
  <si>
    <t xml:space="preserve"> 3. 지역개발기금의 증가</t>
    <phoneticPr fontId="30" type="noConversion"/>
  </si>
  <si>
    <t xml:space="preserve"> 4. 장기차입금의 증가</t>
    <phoneticPr fontId="30" type="noConversion"/>
  </si>
  <si>
    <t>(2) 재무활동으로 인한 현금유출액</t>
    <phoneticPr fontId="30" type="noConversion"/>
  </si>
  <si>
    <t xml:space="preserve"> 1. 단기차입금의 상환</t>
    <phoneticPr fontId="4" type="noConversion"/>
  </si>
  <si>
    <t xml:space="preserve"> 2. 유동성장기부채의 감소</t>
    <phoneticPr fontId="30" type="noConversion"/>
  </si>
  <si>
    <t xml:space="preserve"> 3. 지역개발기금의  감소</t>
    <phoneticPr fontId="4" type="noConversion"/>
  </si>
  <si>
    <t xml:space="preserve"> 4. 장기미지급금의 감소</t>
    <phoneticPr fontId="30" type="noConversion"/>
  </si>
  <si>
    <t xml:space="preserve"> 5. 장기차입금의 상환</t>
    <phoneticPr fontId="30" type="noConversion"/>
  </si>
  <si>
    <t xml:space="preserve"> 4. 이익잉여금(출연금)의 감소</t>
    <phoneticPr fontId="30" type="noConversion"/>
  </si>
  <si>
    <t>Ⅳ. 현금의 증가(감소)(Ⅰ+Ⅱ+Ⅲ)</t>
  </si>
  <si>
    <t>Ⅴ. 기초의 현금</t>
  </si>
  <si>
    <t>Ⅵ. 기말의 현금</t>
  </si>
  <si>
    <t>□. 재무제표</t>
    <phoneticPr fontId="4" type="noConversion"/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</si>
</sst>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#,##0;&quot;△&quot;#,##0"/>
    <numFmt numFmtId="177" formatCode="#,##0_ "/>
    <numFmt numFmtId="178" formatCode="_-* #,##0;&quot;△&quot;* #,##0;_-* &quot;-&quot;_-;_-@_-"/>
  </numFmts>
  <fonts count="3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name val="굴림"/>
      <family val="3"/>
      <charset val="129"/>
    </font>
    <font>
      <sz val="11"/>
      <name val="굴림"/>
      <family val="3"/>
      <charset val="129"/>
    </font>
    <font>
      <sz val="8"/>
      <name val="맑은 고딕"/>
      <family val="3"/>
      <charset val="129"/>
    </font>
    <font>
      <sz val="10"/>
      <name val="굴림"/>
      <family val="3"/>
      <charset val="129"/>
    </font>
    <font>
      <b/>
      <sz val="12"/>
      <name val="굴림"/>
      <family val="3"/>
      <charset val="129"/>
    </font>
    <font>
      <b/>
      <sz val="9"/>
      <name val="굴림"/>
      <family val="3"/>
      <charset val="129"/>
    </font>
    <font>
      <sz val="9"/>
      <name val="굴림"/>
      <family val="3"/>
      <charset val="129"/>
    </font>
    <font>
      <sz val="9"/>
      <color theme="1"/>
      <name val="굴림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20"/>
      <name val="굴림"/>
      <family val="3"/>
      <charset val="129"/>
    </font>
    <font>
      <sz val="16"/>
      <name val="굴림"/>
      <family val="3"/>
      <charset val="129"/>
    </font>
    <font>
      <sz val="8"/>
      <name val="굴림"/>
      <family val="3"/>
      <charset val="129"/>
    </font>
    <font>
      <sz val="10"/>
      <color theme="1"/>
      <name val="굴림"/>
      <family val="3"/>
      <charset val="129"/>
    </font>
    <font>
      <sz val="10"/>
      <color rgb="FFFF0000"/>
      <name val="굴림"/>
      <family val="3"/>
      <charset val="129"/>
    </font>
    <font>
      <sz val="10"/>
      <color indexed="8"/>
      <name val="굴림"/>
      <family val="3"/>
      <charset val="129"/>
    </font>
    <font>
      <sz val="9"/>
      <color indexed="81"/>
      <name val="Tahoma"/>
      <family val="2"/>
    </font>
    <font>
      <sz val="14"/>
      <name val="굴림"/>
      <family val="3"/>
      <charset val="129"/>
    </font>
    <font>
      <b/>
      <sz val="14"/>
      <name val="굴림"/>
      <family val="3"/>
      <charset val="129"/>
    </font>
    <font>
      <sz val="11"/>
      <color theme="1"/>
      <name val="굴림"/>
      <family val="3"/>
      <charset val="129"/>
    </font>
    <font>
      <sz val="9"/>
      <color indexed="81"/>
      <name val="돋움"/>
      <family val="3"/>
      <charset val="129"/>
    </font>
    <font>
      <sz val="12"/>
      <color indexed="8"/>
      <name val="굴림"/>
      <family val="3"/>
      <charset val="129"/>
    </font>
    <font>
      <sz val="14"/>
      <color indexed="8"/>
      <name val="굴림"/>
      <family val="3"/>
      <charset val="129"/>
    </font>
    <font>
      <sz val="11"/>
      <color indexed="8"/>
      <name val="굴림"/>
      <family val="3"/>
      <charset val="129"/>
    </font>
    <font>
      <sz val="10"/>
      <name val="바탕체"/>
      <family val="1"/>
      <charset val="129"/>
    </font>
    <font>
      <sz val="8"/>
      <name val="바탕체"/>
      <family val="1"/>
      <charset val="129"/>
    </font>
    <font>
      <sz val="11"/>
      <color indexed="12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9" fillId="0" borderId="0"/>
  </cellStyleXfs>
  <cellXfs count="414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/>
    <xf numFmtId="0" fontId="5" fillId="0" borderId="0" xfId="0" applyFont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2" xfId="0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0" fontId="5" fillId="0" borderId="7" xfId="1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41" fontId="6" fillId="0" borderId="0" xfId="0" applyNumberFormat="1" applyFont="1" applyAlignment="1"/>
    <xf numFmtId="0" fontId="5" fillId="0" borderId="14" xfId="1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9" xfId="1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5" fillId="0" borderId="21" xfId="0" applyFont="1" applyBorder="1" applyAlignment="1">
      <alignment vertical="center"/>
    </xf>
    <xf numFmtId="0" fontId="5" fillId="0" borderId="22" xfId="1" applyNumberFormat="1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0" xfId="0" applyFont="1" applyAlignment="1"/>
    <xf numFmtId="0" fontId="5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1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41" fontId="11" fillId="2" borderId="7" xfId="1" applyFont="1" applyFill="1" applyBorder="1" applyAlignment="1">
      <alignment vertical="center"/>
    </xf>
    <xf numFmtId="41" fontId="11" fillId="2" borderId="16" xfId="1" applyFont="1" applyFill="1" applyBorder="1" applyAlignment="1">
      <alignment vertical="center"/>
    </xf>
    <xf numFmtId="0" fontId="11" fillId="0" borderId="9" xfId="0" applyFont="1" applyBorder="1" applyAlignment="1">
      <alignment horizontal="left" vertical="center" indent="1"/>
    </xf>
    <xf numFmtId="41" fontId="11" fillId="3" borderId="7" xfId="1" applyFont="1" applyFill="1" applyBorder="1" applyAlignment="1">
      <alignment vertical="center"/>
    </xf>
    <xf numFmtId="41" fontId="11" fillId="3" borderId="16" xfId="1" applyFont="1" applyFill="1" applyBorder="1" applyAlignment="1">
      <alignment vertical="center"/>
    </xf>
    <xf numFmtId="0" fontId="11" fillId="0" borderId="11" xfId="0" applyFont="1" applyBorder="1" applyAlignment="1">
      <alignment horizontal="left" vertical="center" indent="1"/>
    </xf>
    <xf numFmtId="0" fontId="11" fillId="0" borderId="24" xfId="0" applyFont="1" applyBorder="1" applyAlignment="1">
      <alignment horizontal="left" vertical="center" indent="1"/>
    </xf>
    <xf numFmtId="41" fontId="11" fillId="0" borderId="7" xfId="1" applyFont="1" applyBorder="1" applyAlignment="1">
      <alignment vertical="center"/>
    </xf>
    <xf numFmtId="41" fontId="11" fillId="0" borderId="16" xfId="1" applyFont="1" applyBorder="1" applyAlignment="1">
      <alignment vertical="center"/>
    </xf>
    <xf numFmtId="0" fontId="11" fillId="0" borderId="11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41" fontId="11" fillId="0" borderId="24" xfId="1" applyFont="1" applyBorder="1" applyAlignment="1">
      <alignment vertical="center"/>
    </xf>
    <xf numFmtId="41" fontId="11" fillId="0" borderId="25" xfId="1" applyFont="1" applyBorder="1" applyAlignment="1">
      <alignment vertical="center"/>
    </xf>
    <xf numFmtId="176" fontId="11" fillId="0" borderId="24" xfId="1" applyNumberFormat="1" applyFont="1" applyBorder="1" applyAlignment="1">
      <alignment vertical="center"/>
    </xf>
    <xf numFmtId="41" fontId="11" fillId="0" borderId="26" xfId="1" applyFont="1" applyBorder="1" applyAlignment="1">
      <alignment vertical="center"/>
    </xf>
    <xf numFmtId="41" fontId="11" fillId="0" borderId="14" xfId="1" applyFont="1" applyBorder="1" applyAlignment="1">
      <alignment vertical="center"/>
    </xf>
    <xf numFmtId="41" fontId="11" fillId="0" borderId="0" xfId="1" applyFont="1" applyBorder="1" applyAlignment="1">
      <alignment vertical="center"/>
    </xf>
    <xf numFmtId="176" fontId="11" fillId="0" borderId="27" xfId="1" applyNumberFormat="1" applyFont="1" applyBorder="1" applyAlignment="1">
      <alignment vertical="center"/>
    </xf>
    <xf numFmtId="41" fontId="11" fillId="0" borderId="28" xfId="1" applyFont="1" applyBorder="1" applyAlignment="1">
      <alignment vertical="center"/>
    </xf>
    <xf numFmtId="177" fontId="11" fillId="0" borderId="14" xfId="1" applyNumberFormat="1" applyFont="1" applyBorder="1" applyAlignment="1">
      <alignment vertical="center"/>
    </xf>
    <xf numFmtId="41" fontId="11" fillId="0" borderId="29" xfId="1" applyFont="1" applyBorder="1" applyAlignment="1">
      <alignment vertical="center"/>
    </xf>
    <xf numFmtId="176" fontId="11" fillId="0" borderId="14" xfId="1" applyNumberFormat="1" applyFont="1" applyBorder="1" applyAlignment="1">
      <alignment vertical="center"/>
    </xf>
    <xf numFmtId="0" fontId="11" fillId="0" borderId="19" xfId="0" applyFont="1" applyBorder="1" applyAlignment="1">
      <alignment horizontal="center" vertical="center"/>
    </xf>
    <xf numFmtId="41" fontId="11" fillId="0" borderId="19" xfId="1" applyFont="1" applyBorder="1" applyAlignment="1">
      <alignment vertical="center"/>
    </xf>
    <xf numFmtId="41" fontId="11" fillId="0" borderId="17" xfId="1" applyFont="1" applyBorder="1" applyAlignment="1">
      <alignment vertical="center"/>
    </xf>
    <xf numFmtId="177" fontId="11" fillId="0" borderId="10" xfId="1" applyNumberFormat="1" applyFont="1" applyBorder="1" applyAlignment="1">
      <alignment vertical="center"/>
    </xf>
    <xf numFmtId="41" fontId="11" fillId="0" borderId="30" xfId="1" applyFont="1" applyBorder="1" applyAlignment="1">
      <alignment vertical="center"/>
    </xf>
    <xf numFmtId="41" fontId="11" fillId="0" borderId="31" xfId="1" applyFont="1" applyBorder="1" applyAlignment="1">
      <alignment vertical="center"/>
    </xf>
    <xf numFmtId="41" fontId="11" fillId="0" borderId="32" xfId="1" applyFont="1" applyBorder="1" applyAlignment="1">
      <alignment vertical="center"/>
    </xf>
    <xf numFmtId="178" fontId="11" fillId="0" borderId="14" xfId="1" applyNumberFormat="1" applyFont="1" applyBorder="1" applyAlignment="1">
      <alignment vertical="center"/>
    </xf>
    <xf numFmtId="178" fontId="11" fillId="0" borderId="19" xfId="1" applyNumberFormat="1" applyFont="1" applyBorder="1" applyAlignment="1">
      <alignment vertical="center"/>
    </xf>
    <xf numFmtId="41" fontId="11" fillId="0" borderId="8" xfId="1" applyFont="1" applyBorder="1" applyAlignment="1">
      <alignment vertical="center"/>
    </xf>
    <xf numFmtId="0" fontId="11" fillId="0" borderId="19" xfId="0" applyFont="1" applyBorder="1" applyAlignment="1">
      <alignment horizontal="left" vertical="center"/>
    </xf>
    <xf numFmtId="177" fontId="11" fillId="0" borderId="19" xfId="1" applyNumberFormat="1" applyFont="1" applyBorder="1" applyAlignment="1">
      <alignment vertical="center"/>
    </xf>
    <xf numFmtId="176" fontId="11" fillId="0" borderId="7" xfId="1" applyNumberFormat="1" applyFont="1" applyBorder="1" applyAlignment="1">
      <alignment vertical="center"/>
    </xf>
    <xf numFmtId="0" fontId="11" fillId="0" borderId="14" xfId="0" applyFont="1" applyBorder="1" applyAlignment="1">
      <alignment horizontal="left" vertical="center" indent="1"/>
    </xf>
    <xf numFmtId="0" fontId="11" fillId="0" borderId="33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 indent="1"/>
    </xf>
    <xf numFmtId="0" fontId="11" fillId="0" borderId="27" xfId="0" applyFont="1" applyBorder="1" applyAlignment="1">
      <alignment horizontal="left" vertical="center" indent="1"/>
    </xf>
    <xf numFmtId="41" fontId="11" fillId="0" borderId="27" xfId="1" applyFont="1" applyBorder="1" applyAlignment="1">
      <alignment vertical="center"/>
    </xf>
    <xf numFmtId="177" fontId="11" fillId="0" borderId="27" xfId="1" applyNumberFormat="1" applyFont="1" applyBorder="1" applyAlignment="1">
      <alignment vertical="center"/>
    </xf>
    <xf numFmtId="41" fontId="12" fillId="0" borderId="27" xfId="1" applyFont="1" applyFill="1" applyBorder="1" applyAlignment="1">
      <alignment vertical="center"/>
    </xf>
    <xf numFmtId="0" fontId="11" fillId="0" borderId="29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176" fontId="11" fillId="0" borderId="19" xfId="1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Fill="1" applyAlignment="1"/>
    <xf numFmtId="0" fontId="6" fillId="0" borderId="7" xfId="0" applyFont="1" applyFill="1" applyBorder="1" applyAlignment="1">
      <alignment horizontal="center" vertical="center"/>
    </xf>
    <xf numFmtId="41" fontId="8" fillId="3" borderId="7" xfId="1" applyFont="1" applyFill="1" applyBorder="1" applyAlignment="1">
      <alignment vertical="center"/>
    </xf>
    <xf numFmtId="41" fontId="8" fillId="3" borderId="37" xfId="1" applyFont="1" applyFill="1" applyBorder="1" applyAlignment="1">
      <alignment vertical="center"/>
    </xf>
    <xf numFmtId="0" fontId="5" fillId="0" borderId="9" xfId="0" applyFont="1" applyFill="1" applyBorder="1" applyAlignment="1">
      <alignment horizontal="left" vertical="center"/>
    </xf>
    <xf numFmtId="41" fontId="8" fillId="0" borderId="7" xfId="1" applyFont="1" applyFill="1" applyBorder="1" applyAlignment="1">
      <alignment vertical="center"/>
    </xf>
    <xf numFmtId="41" fontId="8" fillId="0" borderId="30" xfId="1" applyFont="1" applyFill="1" applyBorder="1" applyAlignment="1">
      <alignment vertical="center"/>
    </xf>
    <xf numFmtId="0" fontId="5" fillId="0" borderId="11" xfId="0" applyFont="1" applyFill="1" applyBorder="1" applyAlignment="1">
      <alignment horizontal="left" vertical="center"/>
    </xf>
    <xf numFmtId="0" fontId="5" fillId="0" borderId="24" xfId="0" applyFont="1" applyFill="1" applyBorder="1" applyAlignment="1">
      <alignment horizontal="left" vertical="center"/>
    </xf>
    <xf numFmtId="41" fontId="8" fillId="0" borderId="12" xfId="1" applyFont="1" applyFill="1" applyBorder="1" applyAlignment="1">
      <alignment vertical="center"/>
    </xf>
    <xf numFmtId="3" fontId="8" fillId="0" borderId="7" xfId="1" applyNumberFormat="1" applyFont="1" applyFill="1" applyBorder="1" applyAlignment="1">
      <alignment vertical="center"/>
    </xf>
    <xf numFmtId="3" fontId="8" fillId="0" borderId="18" xfId="1" applyNumberFormat="1" applyFont="1" applyFill="1" applyBorder="1" applyAlignment="1">
      <alignment vertical="center"/>
    </xf>
    <xf numFmtId="41" fontId="8" fillId="0" borderId="37" xfId="1" applyFont="1" applyFill="1" applyBorder="1" applyAlignment="1">
      <alignment vertical="center"/>
    </xf>
    <xf numFmtId="0" fontId="5" fillId="0" borderId="10" xfId="0" applyFont="1" applyFill="1" applyBorder="1" applyAlignment="1">
      <alignment horizontal="left" vertical="center"/>
    </xf>
    <xf numFmtId="41" fontId="8" fillId="0" borderId="17" xfId="1" applyFont="1" applyFill="1" applyBorder="1" applyAlignment="1">
      <alignment vertical="center"/>
    </xf>
    <xf numFmtId="41" fontId="8" fillId="0" borderId="19" xfId="1" applyFont="1" applyFill="1" applyBorder="1" applyAlignment="1">
      <alignment vertical="center"/>
    </xf>
    <xf numFmtId="3" fontId="8" fillId="0" borderId="17" xfId="1" applyNumberFormat="1" applyFont="1" applyFill="1" applyBorder="1" applyAlignment="1">
      <alignment vertical="center"/>
    </xf>
    <xf numFmtId="3" fontId="8" fillId="0" borderId="19" xfId="1" applyNumberFormat="1" applyFont="1" applyFill="1" applyBorder="1" applyAlignment="1">
      <alignment vertical="center"/>
    </xf>
    <xf numFmtId="41" fontId="8" fillId="0" borderId="10" xfId="1" applyFont="1" applyFill="1" applyBorder="1" applyAlignment="1">
      <alignment vertical="center"/>
    </xf>
    <xf numFmtId="0" fontId="5" fillId="0" borderId="13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176" fontId="8" fillId="0" borderId="7" xfId="1" applyNumberFormat="1" applyFont="1" applyFill="1" applyBorder="1" applyAlignment="1">
      <alignment vertical="center"/>
    </xf>
    <xf numFmtId="3" fontId="8" fillId="3" borderId="7" xfId="1" applyNumberFormat="1" applyFont="1" applyFill="1" applyBorder="1" applyAlignment="1">
      <alignment vertical="center"/>
    </xf>
    <xf numFmtId="176" fontId="8" fillId="3" borderId="7" xfId="1" applyNumberFormat="1" applyFont="1" applyFill="1" applyBorder="1" applyAlignment="1">
      <alignment vertical="center"/>
    </xf>
    <xf numFmtId="0" fontId="5" fillId="0" borderId="33" xfId="0" applyFont="1" applyFill="1" applyBorder="1" applyAlignment="1">
      <alignment horizontal="left" vertical="center" indent="1"/>
    </xf>
    <xf numFmtId="0" fontId="5" fillId="0" borderId="12" xfId="0" applyFont="1" applyFill="1" applyBorder="1" applyAlignment="1">
      <alignment horizontal="left" vertical="center" indent="1"/>
    </xf>
    <xf numFmtId="0" fontId="5" fillId="0" borderId="18" xfId="0" applyFont="1" applyFill="1" applyBorder="1" applyAlignment="1">
      <alignment horizontal="left" vertical="center" indent="1"/>
    </xf>
    <xf numFmtId="0" fontId="5" fillId="0" borderId="6" xfId="0" applyFont="1" applyFill="1" applyBorder="1" applyAlignment="1">
      <alignment horizontal="left" vertical="center" indent="1"/>
    </xf>
    <xf numFmtId="0" fontId="5" fillId="0" borderId="33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left" vertical="center"/>
    </xf>
    <xf numFmtId="41" fontId="8" fillId="0" borderId="18" xfId="1" applyFont="1" applyFill="1" applyBorder="1" applyAlignment="1">
      <alignment vertical="center"/>
    </xf>
    <xf numFmtId="0" fontId="5" fillId="0" borderId="38" xfId="0" applyFont="1" applyFill="1" applyBorder="1" applyAlignment="1">
      <alignment horizontal="left" vertical="center"/>
    </xf>
    <xf numFmtId="0" fontId="5" fillId="0" borderId="39" xfId="0" applyFont="1" applyFill="1" applyBorder="1" applyAlignment="1">
      <alignment horizontal="left" vertical="center"/>
    </xf>
    <xf numFmtId="41" fontId="8" fillId="0" borderId="40" xfId="1" applyFont="1" applyFill="1" applyBorder="1" applyAlignment="1">
      <alignment vertical="center"/>
    </xf>
    <xf numFmtId="41" fontId="8" fillId="0" borderId="39" xfId="1" applyFont="1" applyFill="1" applyBorder="1" applyAlignment="1">
      <alignment vertical="center"/>
    </xf>
    <xf numFmtId="3" fontId="8" fillId="0" borderId="41" xfId="1" applyNumberFormat="1" applyFont="1" applyFill="1" applyBorder="1" applyAlignment="1">
      <alignment vertical="center"/>
    </xf>
    <xf numFmtId="176" fontId="8" fillId="0" borderId="41" xfId="1" applyNumberFormat="1" applyFont="1" applyFill="1" applyBorder="1" applyAlignment="1">
      <alignment vertical="center"/>
    </xf>
    <xf numFmtId="41" fontId="8" fillId="0" borderId="42" xfId="1" applyFont="1" applyFill="1" applyBorder="1" applyAlignment="1">
      <alignment vertical="center"/>
    </xf>
    <xf numFmtId="41" fontId="8" fillId="2" borderId="22" xfId="1" applyFont="1" applyFill="1" applyBorder="1" applyAlignment="1">
      <alignment vertical="center"/>
    </xf>
    <xf numFmtId="41" fontId="8" fillId="2" borderId="43" xfId="1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176" fontId="16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16" fillId="0" borderId="0" xfId="0" applyFont="1" applyAlignment="1"/>
    <xf numFmtId="0" fontId="2" fillId="0" borderId="45" xfId="0" applyFont="1" applyFill="1" applyBorder="1" applyAlignment="1">
      <alignment vertical="center"/>
    </xf>
    <xf numFmtId="0" fontId="16" fillId="0" borderId="45" xfId="0" applyFont="1" applyFill="1" applyBorder="1" applyAlignment="1">
      <alignment vertical="center"/>
    </xf>
    <xf numFmtId="0" fontId="16" fillId="0" borderId="45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15" xfId="0" applyFont="1" applyFill="1" applyBorder="1" applyAlignment="1">
      <alignment horizontal="center" vertical="center"/>
    </xf>
    <xf numFmtId="41" fontId="6" fillId="4" borderId="7" xfId="1" applyFont="1" applyFill="1" applyBorder="1" applyAlignment="1">
      <alignment horizontal="center" vertical="center"/>
    </xf>
    <xf numFmtId="176" fontId="6" fillId="4" borderId="7" xfId="1" applyNumberFormat="1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41" fontId="18" fillId="2" borderId="7" xfId="1" applyFont="1" applyFill="1" applyBorder="1" applyAlignment="1">
      <alignment vertical="center"/>
    </xf>
    <xf numFmtId="41" fontId="19" fillId="2" borderId="7" xfId="1" applyFont="1" applyFill="1" applyBorder="1" applyAlignment="1">
      <alignment vertical="center"/>
    </xf>
    <xf numFmtId="41" fontId="8" fillId="2" borderId="7" xfId="1" applyFont="1" applyFill="1" applyBorder="1" applyAlignment="1">
      <alignment vertical="center"/>
    </xf>
    <xf numFmtId="41" fontId="8" fillId="2" borderId="16" xfId="1" applyFont="1" applyFill="1" applyBorder="1" applyAlignment="1">
      <alignment vertical="center"/>
    </xf>
    <xf numFmtId="0" fontId="8" fillId="0" borderId="0" xfId="0" applyFont="1" applyFill="1" applyAlignment="1"/>
    <xf numFmtId="0" fontId="8" fillId="0" borderId="9" xfId="0" applyFont="1" applyFill="1" applyBorder="1" applyAlignment="1">
      <alignment vertical="center"/>
    </xf>
    <xf numFmtId="41" fontId="8" fillId="3" borderId="16" xfId="1" applyFont="1" applyFill="1" applyBorder="1" applyAlignment="1">
      <alignment vertical="center"/>
    </xf>
    <xf numFmtId="0" fontId="8" fillId="0" borderId="11" xfId="0" applyFont="1" applyFill="1" applyBorder="1" applyAlignment="1">
      <alignment vertical="center"/>
    </xf>
    <xf numFmtId="0" fontId="8" fillId="0" borderId="24" xfId="0" applyFont="1" applyFill="1" applyBorder="1" applyAlignment="1">
      <alignment vertical="center"/>
    </xf>
    <xf numFmtId="41" fontId="8" fillId="0" borderId="16" xfId="1" applyFont="1" applyFill="1" applyBorder="1" applyAlignment="1">
      <alignment vertical="center"/>
    </xf>
    <xf numFmtId="0" fontId="8" fillId="0" borderId="27" xfId="0" applyFont="1" applyFill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3" fontId="20" fillId="0" borderId="7" xfId="0" applyNumberFormat="1" applyFont="1" applyFill="1" applyBorder="1" applyAlignment="1">
      <alignment vertical="center" wrapText="1"/>
    </xf>
    <xf numFmtId="0" fontId="8" fillId="0" borderId="14" xfId="0" applyFont="1" applyFill="1" applyBorder="1" applyAlignment="1">
      <alignment vertical="center"/>
    </xf>
    <xf numFmtId="176" fontId="8" fillId="4" borderId="7" xfId="1" applyNumberFormat="1" applyFont="1" applyFill="1" applyBorder="1" applyAlignment="1">
      <alignment vertical="center"/>
    </xf>
    <xf numFmtId="3" fontId="20" fillId="4" borderId="7" xfId="0" applyNumberFormat="1" applyFont="1" applyFill="1" applyBorder="1" applyAlignment="1">
      <alignment vertical="center" wrapText="1"/>
    </xf>
    <xf numFmtId="0" fontId="8" fillId="0" borderId="19" xfId="0" applyFont="1" applyFill="1" applyBorder="1" applyAlignment="1">
      <alignment vertical="center"/>
    </xf>
    <xf numFmtId="0" fontId="8" fillId="0" borderId="24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center"/>
    </xf>
    <xf numFmtId="41" fontId="8" fillId="5" borderId="7" xfId="1" applyFont="1" applyFill="1" applyBorder="1" applyAlignment="1">
      <alignment vertical="center"/>
    </xf>
    <xf numFmtId="0" fontId="8" fillId="0" borderId="49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41" fontId="18" fillId="3" borderId="16" xfId="1" applyFont="1" applyFill="1" applyBorder="1" applyAlignment="1">
      <alignment vertical="center"/>
    </xf>
    <xf numFmtId="41" fontId="18" fillId="0" borderId="16" xfId="1" applyFont="1" applyFill="1" applyBorder="1" applyAlignment="1">
      <alignment vertical="center"/>
    </xf>
    <xf numFmtId="41" fontId="8" fillId="0" borderId="0" xfId="0" applyNumberFormat="1" applyFont="1" applyFill="1" applyAlignment="1"/>
    <xf numFmtId="0" fontId="18" fillId="0" borderId="11" xfId="0" applyFont="1" applyFill="1" applyBorder="1" applyAlignment="1">
      <alignment vertical="center"/>
    </xf>
    <xf numFmtId="0" fontId="18" fillId="0" borderId="27" xfId="0" applyFont="1" applyFill="1" applyBorder="1" applyAlignment="1">
      <alignment vertical="center"/>
    </xf>
    <xf numFmtId="0" fontId="18" fillId="0" borderId="14" xfId="0" applyFont="1" applyFill="1" applyBorder="1" applyAlignment="1">
      <alignment horizontal="left" vertical="center"/>
    </xf>
    <xf numFmtId="0" fontId="18" fillId="0" borderId="7" xfId="0" applyFont="1" applyFill="1" applyBorder="1" applyAlignment="1">
      <alignment horizontal="left" vertical="center"/>
    </xf>
    <xf numFmtId="41" fontId="18" fillId="0" borderId="7" xfId="1" applyFont="1" applyFill="1" applyBorder="1" applyAlignment="1">
      <alignment vertical="center"/>
    </xf>
    <xf numFmtId="176" fontId="18" fillId="4" borderId="7" xfId="1" applyNumberFormat="1" applyFont="1" applyFill="1" applyBorder="1" applyAlignment="1">
      <alignment vertical="center"/>
    </xf>
    <xf numFmtId="41" fontId="18" fillId="5" borderId="7" xfId="1" applyFont="1" applyFill="1" applyBorder="1" applyAlignment="1">
      <alignment vertical="center"/>
    </xf>
    <xf numFmtId="0" fontId="18" fillId="0" borderId="0" xfId="0" applyFont="1" applyFill="1" applyAlignment="1"/>
    <xf numFmtId="0" fontId="18" fillId="0" borderId="14" xfId="0" applyFont="1" applyFill="1" applyBorder="1" applyAlignment="1">
      <alignment vertical="center"/>
    </xf>
    <xf numFmtId="0" fontId="18" fillId="0" borderId="29" xfId="0" applyFont="1" applyFill="1" applyBorder="1" applyAlignment="1">
      <alignment vertical="center"/>
    </xf>
    <xf numFmtId="0" fontId="18" fillId="0" borderId="19" xfId="0" applyFont="1" applyFill="1" applyBorder="1" applyAlignment="1">
      <alignment vertical="center"/>
    </xf>
    <xf numFmtId="0" fontId="18" fillId="0" borderId="6" xfId="0" applyFont="1" applyFill="1" applyBorder="1" applyAlignment="1">
      <alignment vertical="center"/>
    </xf>
    <xf numFmtId="0" fontId="18" fillId="0" borderId="7" xfId="0" applyFont="1" applyFill="1" applyBorder="1" applyAlignment="1">
      <alignment vertical="center"/>
    </xf>
    <xf numFmtId="0" fontId="8" fillId="5" borderId="6" xfId="0" applyFont="1" applyFill="1" applyBorder="1" applyAlignment="1">
      <alignment vertical="center"/>
    </xf>
    <xf numFmtId="0" fontId="8" fillId="0" borderId="34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8" fillId="0" borderId="33" xfId="0" applyFont="1" applyFill="1" applyBorder="1" applyAlignment="1">
      <alignment vertical="center"/>
    </xf>
    <xf numFmtId="0" fontId="8" fillId="0" borderId="29" xfId="0" applyFont="1" applyFill="1" applyBorder="1" applyAlignment="1">
      <alignment vertical="center"/>
    </xf>
    <xf numFmtId="0" fontId="8" fillId="3" borderId="24" xfId="0" applyFont="1" applyFill="1" applyBorder="1" applyAlignment="1">
      <alignment vertical="center"/>
    </xf>
    <xf numFmtId="0" fontId="8" fillId="3" borderId="19" xfId="0" applyFont="1" applyFill="1" applyBorder="1" applyAlignment="1">
      <alignment vertical="center"/>
    </xf>
    <xf numFmtId="0" fontId="8" fillId="0" borderId="13" xfId="0" applyFont="1" applyFill="1" applyBorder="1" applyAlignment="1">
      <alignment vertical="center"/>
    </xf>
    <xf numFmtId="176" fontId="6" fillId="0" borderId="0" xfId="0" applyNumberFormat="1" applyFont="1" applyAlignment="1"/>
    <xf numFmtId="0" fontId="6" fillId="2" borderId="15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41" fontId="6" fillId="2" borderId="6" xfId="1" applyFont="1" applyFill="1" applyBorder="1" applyAlignment="1">
      <alignment vertical="center"/>
    </xf>
    <xf numFmtId="41" fontId="6" fillId="2" borderId="7" xfId="1" applyFont="1" applyFill="1" applyBorder="1" applyAlignment="1">
      <alignment vertical="center"/>
    </xf>
    <xf numFmtId="176" fontId="6" fillId="2" borderId="6" xfId="1" applyNumberFormat="1" applyFont="1" applyFill="1" applyBorder="1" applyAlignment="1">
      <alignment vertical="center"/>
    </xf>
    <xf numFmtId="176" fontId="6" fillId="2" borderId="37" xfId="1" applyNumberFormat="1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41" fontId="6" fillId="3" borderId="6" xfId="1" applyFont="1" applyFill="1" applyBorder="1" applyAlignment="1">
      <alignment vertical="center"/>
    </xf>
    <xf numFmtId="41" fontId="6" fillId="3" borderId="7" xfId="1" applyFont="1" applyFill="1" applyBorder="1" applyAlignment="1">
      <alignment vertical="center"/>
    </xf>
    <xf numFmtId="176" fontId="6" fillId="3" borderId="6" xfId="1" applyNumberFormat="1" applyFont="1" applyFill="1" applyBorder="1" applyAlignment="1">
      <alignment vertical="center"/>
    </xf>
    <xf numFmtId="176" fontId="6" fillId="3" borderId="37" xfId="1" applyNumberFormat="1" applyFont="1" applyFill="1" applyBorder="1" applyAlignment="1">
      <alignment vertical="center"/>
    </xf>
    <xf numFmtId="0" fontId="6" fillId="0" borderId="7" xfId="0" applyFont="1" applyBorder="1" applyAlignment="1">
      <alignment vertical="center"/>
    </xf>
    <xf numFmtId="41" fontId="6" fillId="0" borderId="7" xfId="1" applyFont="1" applyBorder="1" applyAlignment="1">
      <alignment vertical="center"/>
    </xf>
    <xf numFmtId="41" fontId="6" fillId="0" borderId="6" xfId="1" applyFont="1" applyBorder="1" applyAlignment="1">
      <alignment vertical="center"/>
    </xf>
    <xf numFmtId="176" fontId="6" fillId="0" borderId="7" xfId="1" applyNumberFormat="1" applyFont="1" applyBorder="1" applyAlignment="1">
      <alignment vertical="center"/>
    </xf>
    <xf numFmtId="176" fontId="6" fillId="0" borderId="16" xfId="1" applyNumberFormat="1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41" fontId="6" fillId="0" borderId="7" xfId="1" applyFont="1" applyFill="1" applyBorder="1" applyAlignment="1">
      <alignment vertical="center"/>
    </xf>
    <xf numFmtId="176" fontId="6" fillId="3" borderId="7" xfId="1" applyNumberFormat="1" applyFont="1" applyFill="1" applyBorder="1" applyAlignment="1">
      <alignment vertical="center"/>
    </xf>
    <xf numFmtId="176" fontId="6" fillId="3" borderId="16" xfId="1" applyNumberFormat="1" applyFont="1" applyFill="1" applyBorder="1" applyAlignment="1">
      <alignment vertical="center"/>
    </xf>
    <xf numFmtId="0" fontId="6" fillId="3" borderId="24" xfId="0" applyFont="1" applyFill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176" fontId="6" fillId="2" borderId="7" xfId="1" applyNumberFormat="1" applyFont="1" applyFill="1" applyBorder="1" applyAlignment="1">
      <alignment vertical="center"/>
    </xf>
    <xf numFmtId="176" fontId="6" fillId="2" borderId="16" xfId="1" applyNumberFormat="1" applyFont="1" applyFill="1" applyBorder="1" applyAlignment="1">
      <alignment horizontal="right" vertical="center"/>
    </xf>
    <xf numFmtId="176" fontId="6" fillId="3" borderId="16" xfId="1" applyNumberFormat="1" applyFont="1" applyFill="1" applyBorder="1" applyAlignment="1">
      <alignment horizontal="right" vertical="center"/>
    </xf>
    <xf numFmtId="176" fontId="6" fillId="0" borderId="16" xfId="1" applyNumberFormat="1" applyFont="1" applyBorder="1" applyAlignment="1">
      <alignment horizontal="right" vertical="center"/>
    </xf>
    <xf numFmtId="176" fontId="6" fillId="2" borderId="16" xfId="1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41" fontId="6" fillId="3" borderId="52" xfId="1" applyFont="1" applyFill="1" applyBorder="1" applyAlignment="1">
      <alignment vertical="center"/>
    </xf>
    <xf numFmtId="41" fontId="6" fillId="3" borderId="36" xfId="1" applyFont="1" applyFill="1" applyBorder="1" applyAlignment="1">
      <alignment vertical="center"/>
    </xf>
    <xf numFmtId="0" fontId="2" fillId="0" borderId="0" xfId="0" applyFont="1" applyAlignment="1"/>
    <xf numFmtId="0" fontId="5" fillId="0" borderId="0" xfId="0" applyFont="1" applyAlignment="1"/>
    <xf numFmtId="0" fontId="6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41" fontId="6" fillId="0" borderId="24" xfId="1" applyFont="1" applyBorder="1" applyAlignment="1">
      <alignment vertical="center"/>
    </xf>
    <xf numFmtId="176" fontId="6" fillId="0" borderId="31" xfId="1" applyNumberFormat="1" applyFont="1" applyBorder="1" applyAlignment="1">
      <alignment vertical="center"/>
    </xf>
    <xf numFmtId="0" fontId="5" fillId="0" borderId="33" xfId="0" applyFont="1" applyBorder="1" applyAlignment="1">
      <alignment horizontal="left" vertical="center"/>
    </xf>
    <xf numFmtId="176" fontId="6" fillId="0" borderId="14" xfId="1" applyNumberFormat="1" applyFont="1" applyBorder="1" applyAlignment="1">
      <alignment vertical="center"/>
    </xf>
    <xf numFmtId="176" fontId="6" fillId="0" borderId="32" xfId="1" applyNumberFormat="1" applyFont="1" applyBorder="1" applyAlignment="1">
      <alignment vertical="center"/>
    </xf>
    <xf numFmtId="0" fontId="5" fillId="0" borderId="33" xfId="0" applyFont="1" applyBorder="1" applyAlignment="1">
      <alignment horizontal="left" vertical="center" indent="1"/>
    </xf>
    <xf numFmtId="0" fontId="5" fillId="0" borderId="33" xfId="0" applyFont="1" applyBorder="1" applyAlignment="1">
      <alignment horizontal="left" vertical="center" indent="2"/>
    </xf>
    <xf numFmtId="176" fontId="6" fillId="0" borderId="14" xfId="1" applyNumberFormat="1" applyFont="1" applyFill="1" applyBorder="1" applyAlignment="1">
      <alignment vertical="center"/>
    </xf>
    <xf numFmtId="41" fontId="6" fillId="0" borderId="0" xfId="1" applyFont="1" applyAlignment="1"/>
    <xf numFmtId="0" fontId="5" fillId="0" borderId="33" xfId="0" applyFont="1" applyBorder="1" applyAlignment="1">
      <alignment horizontal="center" vertical="center"/>
    </xf>
    <xf numFmtId="176" fontId="6" fillId="5" borderId="14" xfId="0" applyNumberFormat="1" applyFont="1" applyFill="1" applyBorder="1" applyAlignment="1">
      <alignment vertical="center"/>
    </xf>
    <xf numFmtId="176" fontId="6" fillId="0" borderId="28" xfId="1" applyNumberFormat="1" applyFont="1" applyBorder="1" applyAlignment="1">
      <alignment vertical="center"/>
    </xf>
    <xf numFmtId="0" fontId="9" fillId="0" borderId="54" xfId="0" applyFont="1" applyBorder="1" applyAlignment="1">
      <alignment horizontal="left" vertical="center" indent="2"/>
    </xf>
    <xf numFmtId="176" fontId="6" fillId="0" borderId="41" xfId="1" applyNumberFormat="1" applyFont="1" applyBorder="1" applyAlignment="1">
      <alignment vertical="center"/>
    </xf>
    <xf numFmtId="176" fontId="6" fillId="0" borderId="55" xfId="1" applyNumberFormat="1" applyFont="1" applyBorder="1" applyAlignment="1">
      <alignment vertical="center"/>
    </xf>
    <xf numFmtId="0" fontId="9" fillId="0" borderId="33" xfId="0" applyFont="1" applyBorder="1" applyAlignment="1">
      <alignment horizontal="center" vertical="center"/>
    </xf>
    <xf numFmtId="176" fontId="6" fillId="0" borderId="56" xfId="0" applyNumberFormat="1" applyFont="1" applyBorder="1" applyAlignment="1"/>
    <xf numFmtId="176" fontId="6" fillId="5" borderId="14" xfId="1" applyNumberFormat="1" applyFont="1" applyFill="1" applyBorder="1" applyAlignment="1">
      <alignment vertical="center"/>
    </xf>
    <xf numFmtId="0" fontId="8" fillId="0" borderId="33" xfId="0" applyFont="1" applyBorder="1" applyAlignment="1">
      <alignment horizontal="left" vertical="center" indent="2"/>
    </xf>
    <xf numFmtId="176" fontId="6" fillId="0" borderId="14" xfId="0" applyNumberFormat="1" applyFont="1" applyBorder="1" applyAlignment="1"/>
    <xf numFmtId="0" fontId="9" fillId="0" borderId="15" xfId="0" applyFont="1" applyBorder="1" applyAlignment="1">
      <alignment horizontal="center" vertical="center"/>
    </xf>
    <xf numFmtId="0" fontId="6" fillId="0" borderId="0" xfId="0" applyFont="1" applyBorder="1" applyAlignment="1"/>
    <xf numFmtId="0" fontId="8" fillId="0" borderId="33" xfId="0" applyFont="1" applyBorder="1" applyAlignment="1">
      <alignment horizontal="left" vertical="center" wrapText="1" indent="2"/>
    </xf>
    <xf numFmtId="0" fontId="6" fillId="0" borderId="33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left" vertical="center" wrapText="1"/>
    </xf>
    <xf numFmtId="0" fontId="17" fillId="0" borderId="33" xfId="0" applyFont="1" applyBorder="1" applyAlignment="1">
      <alignment horizontal="left" vertical="center"/>
    </xf>
    <xf numFmtId="176" fontId="6" fillId="0" borderId="19" xfId="1" applyNumberFormat="1" applyFont="1" applyBorder="1" applyAlignment="1">
      <alignment vertical="center"/>
    </xf>
    <xf numFmtId="0" fontId="9" fillId="0" borderId="54" xfId="0" applyFont="1" applyBorder="1" applyAlignment="1">
      <alignment horizontal="center" vertical="center"/>
    </xf>
    <xf numFmtId="176" fontId="5" fillId="0" borderId="39" xfId="1" applyNumberFormat="1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6" fillId="0" borderId="22" xfId="0" applyFont="1" applyBorder="1" applyAlignment="1"/>
    <xf numFmtId="176" fontId="5" fillId="0" borderId="4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0" fontId="5" fillId="0" borderId="0" xfId="0" applyFont="1" applyAlignment="1">
      <alignment horizontal="left" vertical="center" indent="7"/>
    </xf>
    <xf numFmtId="0" fontId="5" fillId="0" borderId="9" xfId="0" applyFont="1" applyBorder="1" applyAlignment="1">
      <alignment horizontal="left" vertical="center"/>
    </xf>
    <xf numFmtId="176" fontId="6" fillId="0" borderId="24" xfId="1" applyNumberFormat="1" applyFont="1" applyBorder="1" applyAlignment="1">
      <alignment vertical="center"/>
    </xf>
    <xf numFmtId="0" fontId="5" fillId="0" borderId="11" xfId="0" applyFont="1" applyBorder="1" applyAlignment="1">
      <alignment horizontal="left" vertical="center" indent="2"/>
    </xf>
    <xf numFmtId="0" fontId="5" fillId="0" borderId="11" xfId="0" applyFont="1" applyBorder="1" applyAlignment="1">
      <alignment vertical="center"/>
    </xf>
    <xf numFmtId="0" fontId="5" fillId="0" borderId="11" xfId="0" applyFont="1" applyBorder="1" applyAlignment="1">
      <alignment horizontal="left" vertical="center" indent="1"/>
    </xf>
    <xf numFmtId="176" fontId="6" fillId="0" borderId="27" xfId="1" applyNumberFormat="1" applyFont="1" applyBorder="1" applyAlignment="1">
      <alignment vertical="center"/>
    </xf>
    <xf numFmtId="176" fontId="24" fillId="0" borderId="14" xfId="1" applyNumberFormat="1" applyFont="1" applyBorder="1" applyAlignment="1">
      <alignment vertical="center"/>
    </xf>
    <xf numFmtId="176" fontId="6" fillId="0" borderId="8" xfId="1" applyNumberFormat="1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3" xfId="0" applyFont="1" applyBorder="1" applyAlignment="1">
      <alignment horizontal="left" vertical="center" indent="1"/>
    </xf>
    <xf numFmtId="0" fontId="5" fillId="0" borderId="3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176" fontId="6" fillId="0" borderId="12" xfId="1" applyNumberFormat="1" applyFont="1" applyBorder="1" applyAlignment="1">
      <alignment vertical="center"/>
    </xf>
    <xf numFmtId="176" fontId="6" fillId="0" borderId="10" xfId="1" applyNumberFormat="1" applyFont="1" applyBorder="1" applyAlignment="1">
      <alignment vertical="center"/>
    </xf>
    <xf numFmtId="0" fontId="5" fillId="0" borderId="54" xfId="0" applyFont="1" applyBorder="1" applyAlignment="1">
      <alignment vertical="center"/>
    </xf>
    <xf numFmtId="176" fontId="6" fillId="0" borderId="57" xfId="1" applyNumberFormat="1" applyFont="1" applyBorder="1" applyAlignment="1">
      <alignment vertical="center"/>
    </xf>
    <xf numFmtId="0" fontId="5" fillId="0" borderId="58" xfId="0" applyFont="1" applyBorder="1" applyAlignment="1">
      <alignment vertical="center"/>
    </xf>
    <xf numFmtId="0" fontId="5" fillId="0" borderId="59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60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41" fontId="5" fillId="0" borderId="0" xfId="1" applyFont="1" applyAlignment="1">
      <alignment vertical="center"/>
    </xf>
    <xf numFmtId="0" fontId="27" fillId="0" borderId="0" xfId="0" applyFont="1" applyAlignment="1">
      <alignment horizontal="left" vertical="center"/>
    </xf>
    <xf numFmtId="41" fontId="5" fillId="0" borderId="0" xfId="1" applyFont="1" applyAlignment="1">
      <alignment horizontal="right" vertical="center"/>
    </xf>
    <xf numFmtId="41" fontId="26" fillId="0" borderId="47" xfId="1" applyFont="1" applyBorder="1" applyAlignment="1">
      <alignment horizontal="center" vertical="center" wrapText="1"/>
    </xf>
    <xf numFmtId="41" fontId="26" fillId="0" borderId="62" xfId="1" applyFont="1" applyBorder="1" applyAlignment="1">
      <alignment horizontal="center" vertical="center" wrapText="1"/>
    </xf>
    <xf numFmtId="41" fontId="26" fillId="0" borderId="19" xfId="1" applyFont="1" applyBorder="1" applyAlignment="1">
      <alignment horizontal="center" vertical="center" wrapText="1"/>
    </xf>
    <xf numFmtId="41" fontId="26" fillId="0" borderId="32" xfId="1" applyFont="1" applyBorder="1" applyAlignment="1">
      <alignment horizontal="center" vertical="center" wrapText="1"/>
    </xf>
    <xf numFmtId="0" fontId="26" fillId="0" borderId="64" xfId="0" applyFont="1" applyBorder="1" applyAlignment="1">
      <alignment horizontal="left" vertical="center" wrapText="1"/>
    </xf>
    <xf numFmtId="176" fontId="28" fillId="0" borderId="14" xfId="1" applyNumberFormat="1" applyFont="1" applyBorder="1" applyAlignment="1">
      <alignment horizontal="right" vertical="center" wrapText="1"/>
    </xf>
    <xf numFmtId="176" fontId="28" fillId="0" borderId="27" xfId="1" applyNumberFormat="1" applyFont="1" applyBorder="1" applyAlignment="1">
      <alignment horizontal="right" vertical="center" wrapText="1"/>
    </xf>
    <xf numFmtId="176" fontId="28" fillId="0" borderId="31" xfId="1" applyNumberFormat="1" applyFont="1" applyBorder="1" applyAlignment="1">
      <alignment horizontal="right" vertical="center" wrapText="1"/>
    </xf>
    <xf numFmtId="0" fontId="26" fillId="0" borderId="33" xfId="0" applyFont="1" applyBorder="1" applyAlignment="1">
      <alignment horizontal="left" vertical="center" wrapText="1" indent="1"/>
    </xf>
    <xf numFmtId="176" fontId="28" fillId="0" borderId="32" xfId="1" applyNumberFormat="1" applyFont="1" applyBorder="1" applyAlignment="1">
      <alignment horizontal="right" vertical="center" wrapText="1"/>
    </xf>
    <xf numFmtId="0" fontId="26" fillId="0" borderId="33" xfId="0" applyFont="1" applyBorder="1" applyAlignment="1">
      <alignment horizontal="justify" vertical="center" wrapText="1"/>
    </xf>
    <xf numFmtId="178" fontId="28" fillId="0" borderId="14" xfId="1" applyNumberFormat="1" applyFont="1" applyBorder="1" applyAlignment="1">
      <alignment horizontal="justify" vertical="center" wrapText="1"/>
    </xf>
    <xf numFmtId="178" fontId="28" fillId="0" borderId="27" xfId="1" applyNumberFormat="1" applyFont="1" applyBorder="1" applyAlignment="1">
      <alignment horizontal="justify" vertical="center" wrapText="1"/>
    </xf>
    <xf numFmtId="0" fontId="26" fillId="0" borderId="33" xfId="0" applyFont="1" applyBorder="1" applyAlignment="1">
      <alignment vertical="center" wrapText="1"/>
    </xf>
    <xf numFmtId="178" fontId="28" fillId="0" borderId="14" xfId="1" applyNumberFormat="1" applyFont="1" applyBorder="1" applyAlignment="1">
      <alignment horizontal="right" vertical="center" wrapText="1"/>
    </xf>
    <xf numFmtId="178" fontId="28" fillId="0" borderId="27" xfId="1" applyNumberFormat="1" applyFont="1" applyBorder="1" applyAlignment="1">
      <alignment horizontal="right" vertical="center" wrapText="1"/>
    </xf>
    <xf numFmtId="0" fontId="26" fillId="0" borderId="58" xfId="0" applyFont="1" applyBorder="1" applyAlignment="1">
      <alignment horizontal="justify" vertical="center" wrapText="1"/>
    </xf>
    <xf numFmtId="41" fontId="26" fillId="0" borderId="22" xfId="1" applyFont="1" applyBorder="1" applyAlignment="1">
      <alignment horizontal="justify" vertical="center" wrapText="1"/>
    </xf>
    <xf numFmtId="41" fontId="26" fillId="0" borderId="45" xfId="1" applyFont="1" applyBorder="1" applyAlignment="1">
      <alignment horizontal="justify" vertical="center" wrapText="1"/>
    </xf>
    <xf numFmtId="41" fontId="26" fillId="0" borderId="43" xfId="1" applyFont="1" applyBorder="1" applyAlignment="1">
      <alignment horizontal="justify" vertical="center" wrapText="1"/>
    </xf>
    <xf numFmtId="0" fontId="27" fillId="0" borderId="0" xfId="0" applyFont="1" applyAlignment="1">
      <alignment horizontal="left"/>
    </xf>
    <xf numFmtId="0" fontId="26" fillId="0" borderId="0" xfId="0" applyFont="1" applyAlignment="1">
      <alignment horizontal="center"/>
    </xf>
    <xf numFmtId="41" fontId="26" fillId="0" borderId="0" xfId="1" applyFont="1" applyAlignment="1">
      <alignment horizontal="center"/>
    </xf>
    <xf numFmtId="0" fontId="26" fillId="0" borderId="0" xfId="0" applyFont="1" applyAlignment="1">
      <alignment horizontal="left"/>
    </xf>
    <xf numFmtId="0" fontId="5" fillId="4" borderId="1" xfId="2" applyFont="1" applyFill="1" applyBorder="1" applyAlignment="1">
      <alignment horizontal="center" vertical="center" shrinkToFit="1"/>
    </xf>
    <xf numFmtId="41" fontId="6" fillId="0" borderId="2" xfId="1" applyFont="1" applyBorder="1" applyAlignment="1">
      <alignment horizontal="center" vertical="center" shrinkToFit="1"/>
    </xf>
    <xf numFmtId="41" fontId="6" fillId="0" borderId="15" xfId="1" applyNumberFormat="1" applyFont="1" applyBorder="1" applyAlignment="1">
      <alignment vertical="center" shrinkToFit="1"/>
    </xf>
    <xf numFmtId="176" fontId="6" fillId="0" borderId="7" xfId="1" applyNumberFormat="1" applyFont="1" applyBorder="1" applyAlignment="1">
      <alignment vertical="center" shrinkToFit="1"/>
    </xf>
    <xf numFmtId="176" fontId="6" fillId="5" borderId="7" xfId="1" applyNumberFormat="1" applyFont="1" applyFill="1" applyBorder="1" applyAlignment="1">
      <alignment vertical="center" shrinkToFit="1"/>
    </xf>
    <xf numFmtId="41" fontId="6" fillId="5" borderId="15" xfId="1" applyNumberFormat="1" applyFont="1" applyFill="1" applyBorder="1" applyAlignment="1">
      <alignment vertical="center" shrinkToFit="1"/>
    </xf>
    <xf numFmtId="0" fontId="6" fillId="5" borderId="0" xfId="0" applyFont="1" applyFill="1" applyAlignment="1"/>
    <xf numFmtId="176" fontId="24" fillId="0" borderId="7" xfId="1" applyNumberFormat="1" applyFont="1" applyBorder="1" applyAlignment="1">
      <alignment vertical="center" shrinkToFit="1"/>
    </xf>
    <xf numFmtId="176" fontId="6" fillId="0" borderId="7" xfId="1" applyNumberFormat="1" applyFont="1" applyFill="1" applyBorder="1" applyAlignment="1">
      <alignment vertical="center" shrinkToFit="1"/>
    </xf>
    <xf numFmtId="41" fontId="6" fillId="0" borderId="35" xfId="1" applyNumberFormat="1" applyFont="1" applyBorder="1" applyAlignment="1">
      <alignment vertical="center" shrinkToFit="1"/>
    </xf>
    <xf numFmtId="176" fontId="6" fillId="0" borderId="36" xfId="1" applyNumberFormat="1" applyFont="1" applyFill="1" applyBorder="1" applyAlignment="1">
      <alignment vertical="center" shrinkToFit="1"/>
    </xf>
    <xf numFmtId="176" fontId="31" fillId="0" borderId="0" xfId="0" applyNumberFormat="1" applyFont="1" applyAlignment="1"/>
    <xf numFmtId="0" fontId="5" fillId="0" borderId="5" xfId="0" applyFont="1" applyBorder="1" applyAlignment="1">
      <alignment vertical="center" wrapText="1"/>
    </xf>
    <xf numFmtId="0" fontId="0" fillId="0" borderId="6" xfId="0" applyBorder="1">
      <alignment vertical="center"/>
    </xf>
    <xf numFmtId="0" fontId="5" fillId="0" borderId="11" xfId="0" applyFont="1" applyBorder="1" applyAlignment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5" fillId="0" borderId="5" xfId="0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0" fontId="0" fillId="0" borderId="20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7" xfId="0" applyFont="1" applyFill="1" applyBorder="1" applyAlignment="1">
      <alignment horizontal="left" vertical="center"/>
    </xf>
    <xf numFmtId="0" fontId="5" fillId="3" borderId="15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indent="1"/>
    </xf>
    <xf numFmtId="0" fontId="5" fillId="0" borderId="24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34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left" vertical="center"/>
    </xf>
    <xf numFmtId="0" fontId="11" fillId="0" borderId="18" xfId="0" applyFont="1" applyBorder="1" applyAlignment="1">
      <alignment horizontal="left" vertical="center" indent="1"/>
    </xf>
    <xf numFmtId="0" fontId="11" fillId="0" borderId="6" xfId="0" applyFont="1" applyBorder="1" applyAlignment="1">
      <alignment horizontal="left" vertical="center" indent="1"/>
    </xf>
    <xf numFmtId="0" fontId="11" fillId="0" borderId="7" xfId="0" applyFont="1" applyBorder="1" applyAlignment="1">
      <alignment horizontal="left" vertical="center" indent="1"/>
    </xf>
    <xf numFmtId="0" fontId="11" fillId="2" borderId="15" xfId="0" applyFont="1" applyFill="1" applyBorder="1" applyAlignment="1">
      <alignment horizontal="left" vertical="center" indent="1"/>
    </xf>
    <xf numFmtId="0" fontId="11" fillId="2" borderId="7" xfId="0" applyFont="1" applyFill="1" applyBorder="1" applyAlignment="1">
      <alignment horizontal="left" vertical="center" indent="1"/>
    </xf>
    <xf numFmtId="0" fontId="11" fillId="3" borderId="7" xfId="0" applyFont="1" applyFill="1" applyBorder="1" applyAlignment="1">
      <alignment horizontal="left" vertical="center" indent="1"/>
    </xf>
    <xf numFmtId="0" fontId="11" fillId="0" borderId="12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3" borderId="51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5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50" xfId="0" applyFont="1" applyBorder="1" applyAlignment="1">
      <alignment horizontal="center" vertical="center"/>
    </xf>
    <xf numFmtId="0" fontId="8" fillId="0" borderId="12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18" fillId="0" borderId="7" xfId="0" applyFont="1" applyFill="1" applyBorder="1" applyAlignment="1">
      <alignment horizontal="left" vertical="center"/>
    </xf>
    <xf numFmtId="0" fontId="18" fillId="0" borderId="34" xfId="0" applyFont="1" applyFill="1" applyBorder="1" applyAlignment="1">
      <alignment horizontal="left" vertical="center"/>
    </xf>
    <xf numFmtId="0" fontId="18" fillId="0" borderId="6" xfId="0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left" vertical="center"/>
    </xf>
    <xf numFmtId="0" fontId="8" fillId="0" borderId="49" xfId="0" applyFont="1" applyFill="1" applyBorder="1" applyAlignment="1">
      <alignment horizontal="left" vertical="center"/>
    </xf>
    <xf numFmtId="0" fontId="8" fillId="0" borderId="34" xfId="0" applyFont="1" applyFill="1" applyBorder="1" applyAlignment="1">
      <alignment horizontal="left" vertical="center"/>
    </xf>
    <xf numFmtId="0" fontId="8" fillId="0" borderId="29" xfId="0" applyFont="1" applyFill="1" applyBorder="1" applyAlignment="1">
      <alignment horizontal="left" vertical="center"/>
    </xf>
    <xf numFmtId="0" fontId="8" fillId="0" borderId="19" xfId="0" applyFont="1" applyFill="1" applyBorder="1" applyAlignment="1">
      <alignment horizontal="left" vertical="center"/>
    </xf>
    <xf numFmtId="0" fontId="6" fillId="4" borderId="47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/>
    </xf>
    <xf numFmtId="0" fontId="6" fillId="4" borderId="47" xfId="0" applyFont="1" applyFill="1" applyBorder="1" applyAlignment="1">
      <alignment horizontal="center" vertical="center"/>
    </xf>
    <xf numFmtId="0" fontId="6" fillId="4" borderId="44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8" fillId="3" borderId="49" xfId="0" applyFont="1" applyFill="1" applyBorder="1" applyAlignment="1">
      <alignment horizontal="left" vertical="center"/>
    </xf>
    <xf numFmtId="0" fontId="23" fillId="0" borderId="0" xfId="0" applyFont="1" applyAlignment="1">
      <alignment horizontal="left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1" fontId="6" fillId="0" borderId="2" xfId="1" applyFont="1" applyFill="1" applyBorder="1" applyAlignment="1">
      <alignment horizontal="center" vertical="center" wrapText="1"/>
    </xf>
    <xf numFmtId="41" fontId="6" fillId="0" borderId="7" xfId="1" applyFont="1" applyFill="1" applyBorder="1" applyAlignment="1">
      <alignment horizontal="center" vertical="center"/>
    </xf>
    <xf numFmtId="41" fontId="6" fillId="4" borderId="46" xfId="1" applyFont="1" applyFill="1" applyBorder="1" applyAlignment="1">
      <alignment horizontal="center" vertical="center"/>
    </xf>
    <xf numFmtId="41" fontId="6" fillId="4" borderId="3" xfId="1" applyFont="1" applyFill="1" applyBorder="1" applyAlignment="1">
      <alignment horizontal="center" vertical="center"/>
    </xf>
    <xf numFmtId="41" fontId="17" fillId="4" borderId="47" xfId="1" applyFont="1" applyFill="1" applyBorder="1" applyAlignment="1">
      <alignment horizontal="center" vertical="center" wrapText="1"/>
    </xf>
    <xf numFmtId="41" fontId="17" fillId="4" borderId="19" xfId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 wrapText="1"/>
    </xf>
    <xf numFmtId="0" fontId="26" fillId="0" borderId="63" xfId="0" applyFont="1" applyBorder="1" applyAlignment="1">
      <alignment horizontal="center" vertical="center" wrapText="1"/>
    </xf>
    <xf numFmtId="0" fontId="26" fillId="0" borderId="0" xfId="0" applyFont="1" applyAlignment="1">
      <alignment horizontal="center"/>
    </xf>
  </cellXfs>
  <cellStyles count="3">
    <cellStyle name="쉼표 [0]" xfId="1" builtinId="6"/>
    <cellStyle name="표준" xfId="0" builtinId="0"/>
    <cellStyle name="표준_98일양(재무)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4&#45380;%20&#44208;&#49328;&#4943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제목"/>
      <sheetName val="목차"/>
      <sheetName val="사업보고서"/>
      <sheetName val="1-1"/>
      <sheetName val="1-2"/>
      <sheetName val="1-3"/>
      <sheetName val="1-4"/>
      <sheetName val="1-5"/>
      <sheetName val="예산결산보고서"/>
      <sheetName val="2-1"/>
      <sheetName val="2-2"/>
      <sheetName val="2-3"/>
      <sheetName val="2-4"/>
      <sheetName val="2-5"/>
      <sheetName val="2-6"/>
      <sheetName val="2-7"/>
      <sheetName val="2-8"/>
      <sheetName val="2-9"/>
      <sheetName val="2-10"/>
      <sheetName val="2-11"/>
      <sheetName val="2-12"/>
      <sheetName val="2-13"/>
      <sheetName val="2-14"/>
      <sheetName val="2-15"/>
      <sheetName val="재무제표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3-11"/>
      <sheetName val="3-12"/>
      <sheetName val="3-13"/>
      <sheetName val="3-14"/>
      <sheetName val="3-15"/>
      <sheetName val="3-16"/>
      <sheetName val="3-17"/>
      <sheetName val="3-18"/>
      <sheetName val="3-19"/>
      <sheetName val="3-20"/>
      <sheetName val="3-21"/>
      <sheetName val="3-22"/>
      <sheetName val="3-23"/>
      <sheetName val="3-24"/>
      <sheetName val="3-25"/>
      <sheetName val="3-26"/>
      <sheetName val="3-27"/>
      <sheetName val="3-28"/>
      <sheetName val="3-29"/>
      <sheetName val="3-30"/>
      <sheetName val="일반현황"/>
      <sheetName val="4-1"/>
      <sheetName val="4-2"/>
      <sheetName val="4-3"/>
      <sheetName val="4-4"/>
      <sheetName val="4-5"/>
      <sheetName val="4-6"/>
      <sheetName val="4-7"/>
      <sheetName val="4-8"/>
      <sheetName val="Sheet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70">
          <cell r="B70">
            <v>1196325828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4"/>
  <sheetViews>
    <sheetView tabSelected="1" workbookViewId="0">
      <selection activeCell="E22" sqref="E22"/>
    </sheetView>
  </sheetViews>
  <sheetFormatPr defaultColWidth="6" defaultRowHeight="13.5"/>
  <cols>
    <col min="1" max="1" width="8.625" style="4" customWidth="1"/>
    <col min="2" max="2" width="16.375" style="4" customWidth="1"/>
    <col min="3" max="3" width="21.75" style="28" customWidth="1"/>
    <col min="4" max="4" width="12.125" style="4" customWidth="1"/>
    <col min="5" max="5" width="10.625" style="4" customWidth="1"/>
    <col min="6" max="247" width="9" style="4" customWidth="1"/>
    <col min="248" max="248" width="5.25" style="4" customWidth="1"/>
    <col min="249" max="249" width="12.5" style="4" customWidth="1"/>
    <col min="250" max="250" width="6" style="4" customWidth="1"/>
    <col min="251" max="251" width="2" style="4" customWidth="1"/>
    <col min="252" max="252" width="7.25" style="4" customWidth="1"/>
    <col min="253" max="253" width="6" style="4" customWidth="1"/>
    <col min="254" max="254" width="2" style="4" customWidth="1"/>
    <col min="255" max="255" width="7.625" style="4" customWidth="1"/>
    <col min="256" max="256" width="6" style="4"/>
    <col min="257" max="257" width="8.625" style="4" customWidth="1"/>
    <col min="258" max="258" width="16.375" style="4" customWidth="1"/>
    <col min="259" max="259" width="21.75" style="4" customWidth="1"/>
    <col min="260" max="260" width="12.125" style="4" customWidth="1"/>
    <col min="261" max="261" width="10.625" style="4" customWidth="1"/>
    <col min="262" max="503" width="9" style="4" customWidth="1"/>
    <col min="504" max="504" width="5.25" style="4" customWidth="1"/>
    <col min="505" max="505" width="12.5" style="4" customWidth="1"/>
    <col min="506" max="506" width="6" style="4" customWidth="1"/>
    <col min="507" max="507" width="2" style="4" customWidth="1"/>
    <col min="508" max="508" width="7.25" style="4" customWidth="1"/>
    <col min="509" max="509" width="6" style="4" customWidth="1"/>
    <col min="510" max="510" width="2" style="4" customWidth="1"/>
    <col min="511" max="511" width="7.625" style="4" customWidth="1"/>
    <col min="512" max="512" width="6" style="4"/>
    <col min="513" max="513" width="8.625" style="4" customWidth="1"/>
    <col min="514" max="514" width="16.375" style="4" customWidth="1"/>
    <col min="515" max="515" width="21.75" style="4" customWidth="1"/>
    <col min="516" max="516" width="12.125" style="4" customWidth="1"/>
    <col min="517" max="517" width="10.625" style="4" customWidth="1"/>
    <col min="518" max="759" width="9" style="4" customWidth="1"/>
    <col min="760" max="760" width="5.25" style="4" customWidth="1"/>
    <col min="761" max="761" width="12.5" style="4" customWidth="1"/>
    <col min="762" max="762" width="6" style="4" customWidth="1"/>
    <col min="763" max="763" width="2" style="4" customWidth="1"/>
    <col min="764" max="764" width="7.25" style="4" customWidth="1"/>
    <col min="765" max="765" width="6" style="4" customWidth="1"/>
    <col min="766" max="766" width="2" style="4" customWidth="1"/>
    <col min="767" max="767" width="7.625" style="4" customWidth="1"/>
    <col min="768" max="768" width="6" style="4"/>
    <col min="769" max="769" width="8.625" style="4" customWidth="1"/>
    <col min="770" max="770" width="16.375" style="4" customWidth="1"/>
    <col min="771" max="771" width="21.75" style="4" customWidth="1"/>
    <col min="772" max="772" width="12.125" style="4" customWidth="1"/>
    <col min="773" max="773" width="10.625" style="4" customWidth="1"/>
    <col min="774" max="1015" width="9" style="4" customWidth="1"/>
    <col min="1016" max="1016" width="5.25" style="4" customWidth="1"/>
    <col min="1017" max="1017" width="12.5" style="4" customWidth="1"/>
    <col min="1018" max="1018" width="6" style="4" customWidth="1"/>
    <col min="1019" max="1019" width="2" style="4" customWidth="1"/>
    <col min="1020" max="1020" width="7.25" style="4" customWidth="1"/>
    <col min="1021" max="1021" width="6" style="4" customWidth="1"/>
    <col min="1022" max="1022" width="2" style="4" customWidth="1"/>
    <col min="1023" max="1023" width="7.625" style="4" customWidth="1"/>
    <col min="1024" max="1024" width="6" style="4"/>
    <col min="1025" max="1025" width="8.625" style="4" customWidth="1"/>
    <col min="1026" max="1026" width="16.375" style="4" customWidth="1"/>
    <col min="1027" max="1027" width="21.75" style="4" customWidth="1"/>
    <col min="1028" max="1028" width="12.125" style="4" customWidth="1"/>
    <col min="1029" max="1029" width="10.625" style="4" customWidth="1"/>
    <col min="1030" max="1271" width="9" style="4" customWidth="1"/>
    <col min="1272" max="1272" width="5.25" style="4" customWidth="1"/>
    <col min="1273" max="1273" width="12.5" style="4" customWidth="1"/>
    <col min="1274" max="1274" width="6" style="4" customWidth="1"/>
    <col min="1275" max="1275" width="2" style="4" customWidth="1"/>
    <col min="1276" max="1276" width="7.25" style="4" customWidth="1"/>
    <col min="1277" max="1277" width="6" style="4" customWidth="1"/>
    <col min="1278" max="1278" width="2" style="4" customWidth="1"/>
    <col min="1279" max="1279" width="7.625" style="4" customWidth="1"/>
    <col min="1280" max="1280" width="6" style="4"/>
    <col min="1281" max="1281" width="8.625" style="4" customWidth="1"/>
    <col min="1282" max="1282" width="16.375" style="4" customWidth="1"/>
    <col min="1283" max="1283" width="21.75" style="4" customWidth="1"/>
    <col min="1284" max="1284" width="12.125" style="4" customWidth="1"/>
    <col min="1285" max="1285" width="10.625" style="4" customWidth="1"/>
    <col min="1286" max="1527" width="9" style="4" customWidth="1"/>
    <col min="1528" max="1528" width="5.25" style="4" customWidth="1"/>
    <col min="1529" max="1529" width="12.5" style="4" customWidth="1"/>
    <col min="1530" max="1530" width="6" style="4" customWidth="1"/>
    <col min="1531" max="1531" width="2" style="4" customWidth="1"/>
    <col min="1532" max="1532" width="7.25" style="4" customWidth="1"/>
    <col min="1533" max="1533" width="6" style="4" customWidth="1"/>
    <col min="1534" max="1534" width="2" style="4" customWidth="1"/>
    <col min="1535" max="1535" width="7.625" style="4" customWidth="1"/>
    <col min="1536" max="1536" width="6" style="4"/>
    <col min="1537" max="1537" width="8.625" style="4" customWidth="1"/>
    <col min="1538" max="1538" width="16.375" style="4" customWidth="1"/>
    <col min="1539" max="1539" width="21.75" style="4" customWidth="1"/>
    <col min="1540" max="1540" width="12.125" style="4" customWidth="1"/>
    <col min="1541" max="1541" width="10.625" style="4" customWidth="1"/>
    <col min="1542" max="1783" width="9" style="4" customWidth="1"/>
    <col min="1784" max="1784" width="5.25" style="4" customWidth="1"/>
    <col min="1785" max="1785" width="12.5" style="4" customWidth="1"/>
    <col min="1786" max="1786" width="6" style="4" customWidth="1"/>
    <col min="1787" max="1787" width="2" style="4" customWidth="1"/>
    <col min="1788" max="1788" width="7.25" style="4" customWidth="1"/>
    <col min="1789" max="1789" width="6" style="4" customWidth="1"/>
    <col min="1790" max="1790" width="2" style="4" customWidth="1"/>
    <col min="1791" max="1791" width="7.625" style="4" customWidth="1"/>
    <col min="1792" max="1792" width="6" style="4"/>
    <col min="1793" max="1793" width="8.625" style="4" customWidth="1"/>
    <col min="1794" max="1794" width="16.375" style="4" customWidth="1"/>
    <col min="1795" max="1795" width="21.75" style="4" customWidth="1"/>
    <col min="1796" max="1796" width="12.125" style="4" customWidth="1"/>
    <col min="1797" max="1797" width="10.625" style="4" customWidth="1"/>
    <col min="1798" max="2039" width="9" style="4" customWidth="1"/>
    <col min="2040" max="2040" width="5.25" style="4" customWidth="1"/>
    <col min="2041" max="2041" width="12.5" style="4" customWidth="1"/>
    <col min="2042" max="2042" width="6" style="4" customWidth="1"/>
    <col min="2043" max="2043" width="2" style="4" customWidth="1"/>
    <col min="2044" max="2044" width="7.25" style="4" customWidth="1"/>
    <col min="2045" max="2045" width="6" style="4" customWidth="1"/>
    <col min="2046" max="2046" width="2" style="4" customWidth="1"/>
    <col min="2047" max="2047" width="7.625" style="4" customWidth="1"/>
    <col min="2048" max="2048" width="6" style="4"/>
    <col min="2049" max="2049" width="8.625" style="4" customWidth="1"/>
    <col min="2050" max="2050" width="16.375" style="4" customWidth="1"/>
    <col min="2051" max="2051" width="21.75" style="4" customWidth="1"/>
    <col min="2052" max="2052" width="12.125" style="4" customWidth="1"/>
    <col min="2053" max="2053" width="10.625" style="4" customWidth="1"/>
    <col min="2054" max="2295" width="9" style="4" customWidth="1"/>
    <col min="2296" max="2296" width="5.25" style="4" customWidth="1"/>
    <col min="2297" max="2297" width="12.5" style="4" customWidth="1"/>
    <col min="2298" max="2298" width="6" style="4" customWidth="1"/>
    <col min="2299" max="2299" width="2" style="4" customWidth="1"/>
    <col min="2300" max="2300" width="7.25" style="4" customWidth="1"/>
    <col min="2301" max="2301" width="6" style="4" customWidth="1"/>
    <col min="2302" max="2302" width="2" style="4" customWidth="1"/>
    <col min="2303" max="2303" width="7.625" style="4" customWidth="1"/>
    <col min="2304" max="2304" width="6" style="4"/>
    <col min="2305" max="2305" width="8.625" style="4" customWidth="1"/>
    <col min="2306" max="2306" width="16.375" style="4" customWidth="1"/>
    <col min="2307" max="2307" width="21.75" style="4" customWidth="1"/>
    <col min="2308" max="2308" width="12.125" style="4" customWidth="1"/>
    <col min="2309" max="2309" width="10.625" style="4" customWidth="1"/>
    <col min="2310" max="2551" width="9" style="4" customWidth="1"/>
    <col min="2552" max="2552" width="5.25" style="4" customWidth="1"/>
    <col min="2553" max="2553" width="12.5" style="4" customWidth="1"/>
    <col min="2554" max="2554" width="6" style="4" customWidth="1"/>
    <col min="2555" max="2555" width="2" style="4" customWidth="1"/>
    <col min="2556" max="2556" width="7.25" style="4" customWidth="1"/>
    <col min="2557" max="2557" width="6" style="4" customWidth="1"/>
    <col min="2558" max="2558" width="2" style="4" customWidth="1"/>
    <col min="2559" max="2559" width="7.625" style="4" customWidth="1"/>
    <col min="2560" max="2560" width="6" style="4"/>
    <col min="2561" max="2561" width="8.625" style="4" customWidth="1"/>
    <col min="2562" max="2562" width="16.375" style="4" customWidth="1"/>
    <col min="2563" max="2563" width="21.75" style="4" customWidth="1"/>
    <col min="2564" max="2564" width="12.125" style="4" customWidth="1"/>
    <col min="2565" max="2565" width="10.625" style="4" customWidth="1"/>
    <col min="2566" max="2807" width="9" style="4" customWidth="1"/>
    <col min="2808" max="2808" width="5.25" style="4" customWidth="1"/>
    <col min="2809" max="2809" width="12.5" style="4" customWidth="1"/>
    <col min="2810" max="2810" width="6" style="4" customWidth="1"/>
    <col min="2811" max="2811" width="2" style="4" customWidth="1"/>
    <col min="2812" max="2812" width="7.25" style="4" customWidth="1"/>
    <col min="2813" max="2813" width="6" style="4" customWidth="1"/>
    <col min="2814" max="2814" width="2" style="4" customWidth="1"/>
    <col min="2815" max="2815" width="7.625" style="4" customWidth="1"/>
    <col min="2816" max="2816" width="6" style="4"/>
    <col min="2817" max="2817" width="8.625" style="4" customWidth="1"/>
    <col min="2818" max="2818" width="16.375" style="4" customWidth="1"/>
    <col min="2819" max="2819" width="21.75" style="4" customWidth="1"/>
    <col min="2820" max="2820" width="12.125" style="4" customWidth="1"/>
    <col min="2821" max="2821" width="10.625" style="4" customWidth="1"/>
    <col min="2822" max="3063" width="9" style="4" customWidth="1"/>
    <col min="3064" max="3064" width="5.25" style="4" customWidth="1"/>
    <col min="3065" max="3065" width="12.5" style="4" customWidth="1"/>
    <col min="3066" max="3066" width="6" style="4" customWidth="1"/>
    <col min="3067" max="3067" width="2" style="4" customWidth="1"/>
    <col min="3068" max="3068" width="7.25" style="4" customWidth="1"/>
    <col min="3069" max="3069" width="6" style="4" customWidth="1"/>
    <col min="3070" max="3070" width="2" style="4" customWidth="1"/>
    <col min="3071" max="3071" width="7.625" style="4" customWidth="1"/>
    <col min="3072" max="3072" width="6" style="4"/>
    <col min="3073" max="3073" width="8.625" style="4" customWidth="1"/>
    <col min="3074" max="3074" width="16.375" style="4" customWidth="1"/>
    <col min="3075" max="3075" width="21.75" style="4" customWidth="1"/>
    <col min="3076" max="3076" width="12.125" style="4" customWidth="1"/>
    <col min="3077" max="3077" width="10.625" style="4" customWidth="1"/>
    <col min="3078" max="3319" width="9" style="4" customWidth="1"/>
    <col min="3320" max="3320" width="5.25" style="4" customWidth="1"/>
    <col min="3321" max="3321" width="12.5" style="4" customWidth="1"/>
    <col min="3322" max="3322" width="6" style="4" customWidth="1"/>
    <col min="3323" max="3323" width="2" style="4" customWidth="1"/>
    <col min="3324" max="3324" width="7.25" style="4" customWidth="1"/>
    <col min="3325" max="3325" width="6" style="4" customWidth="1"/>
    <col min="3326" max="3326" width="2" style="4" customWidth="1"/>
    <col min="3327" max="3327" width="7.625" style="4" customWidth="1"/>
    <col min="3328" max="3328" width="6" style="4"/>
    <col min="3329" max="3329" width="8.625" style="4" customWidth="1"/>
    <col min="3330" max="3330" width="16.375" style="4" customWidth="1"/>
    <col min="3331" max="3331" width="21.75" style="4" customWidth="1"/>
    <col min="3332" max="3332" width="12.125" style="4" customWidth="1"/>
    <col min="3333" max="3333" width="10.625" style="4" customWidth="1"/>
    <col min="3334" max="3575" width="9" style="4" customWidth="1"/>
    <col min="3576" max="3576" width="5.25" style="4" customWidth="1"/>
    <col min="3577" max="3577" width="12.5" style="4" customWidth="1"/>
    <col min="3578" max="3578" width="6" style="4" customWidth="1"/>
    <col min="3579" max="3579" width="2" style="4" customWidth="1"/>
    <col min="3580" max="3580" width="7.25" style="4" customWidth="1"/>
    <col min="3581" max="3581" width="6" style="4" customWidth="1"/>
    <col min="3582" max="3582" width="2" style="4" customWidth="1"/>
    <col min="3583" max="3583" width="7.625" style="4" customWidth="1"/>
    <col min="3584" max="3584" width="6" style="4"/>
    <col min="3585" max="3585" width="8.625" style="4" customWidth="1"/>
    <col min="3586" max="3586" width="16.375" style="4" customWidth="1"/>
    <col min="3587" max="3587" width="21.75" style="4" customWidth="1"/>
    <col min="3588" max="3588" width="12.125" style="4" customWidth="1"/>
    <col min="3589" max="3589" width="10.625" style="4" customWidth="1"/>
    <col min="3590" max="3831" width="9" style="4" customWidth="1"/>
    <col min="3832" max="3832" width="5.25" style="4" customWidth="1"/>
    <col min="3833" max="3833" width="12.5" style="4" customWidth="1"/>
    <col min="3834" max="3834" width="6" style="4" customWidth="1"/>
    <col min="3835" max="3835" width="2" style="4" customWidth="1"/>
    <col min="3836" max="3836" width="7.25" style="4" customWidth="1"/>
    <col min="3837" max="3837" width="6" style="4" customWidth="1"/>
    <col min="3838" max="3838" width="2" style="4" customWidth="1"/>
    <col min="3839" max="3839" width="7.625" style="4" customWidth="1"/>
    <col min="3840" max="3840" width="6" style="4"/>
    <col min="3841" max="3841" width="8.625" style="4" customWidth="1"/>
    <col min="3842" max="3842" width="16.375" style="4" customWidth="1"/>
    <col min="3843" max="3843" width="21.75" style="4" customWidth="1"/>
    <col min="3844" max="3844" width="12.125" style="4" customWidth="1"/>
    <col min="3845" max="3845" width="10.625" style="4" customWidth="1"/>
    <col min="3846" max="4087" width="9" style="4" customWidth="1"/>
    <col min="4088" max="4088" width="5.25" style="4" customWidth="1"/>
    <col min="4089" max="4089" width="12.5" style="4" customWidth="1"/>
    <col min="4090" max="4090" width="6" style="4" customWidth="1"/>
    <col min="4091" max="4091" width="2" style="4" customWidth="1"/>
    <col min="4092" max="4092" width="7.25" style="4" customWidth="1"/>
    <col min="4093" max="4093" width="6" style="4" customWidth="1"/>
    <col min="4094" max="4094" width="2" style="4" customWidth="1"/>
    <col min="4095" max="4095" width="7.625" style="4" customWidth="1"/>
    <col min="4096" max="4096" width="6" style="4"/>
    <col min="4097" max="4097" width="8.625" style="4" customWidth="1"/>
    <col min="4098" max="4098" width="16.375" style="4" customWidth="1"/>
    <col min="4099" max="4099" width="21.75" style="4" customWidth="1"/>
    <col min="4100" max="4100" width="12.125" style="4" customWidth="1"/>
    <col min="4101" max="4101" width="10.625" style="4" customWidth="1"/>
    <col min="4102" max="4343" width="9" style="4" customWidth="1"/>
    <col min="4344" max="4344" width="5.25" style="4" customWidth="1"/>
    <col min="4345" max="4345" width="12.5" style="4" customWidth="1"/>
    <col min="4346" max="4346" width="6" style="4" customWidth="1"/>
    <col min="4347" max="4347" width="2" style="4" customWidth="1"/>
    <col min="4348" max="4348" width="7.25" style="4" customWidth="1"/>
    <col min="4349" max="4349" width="6" style="4" customWidth="1"/>
    <col min="4350" max="4350" width="2" style="4" customWidth="1"/>
    <col min="4351" max="4351" width="7.625" style="4" customWidth="1"/>
    <col min="4352" max="4352" width="6" style="4"/>
    <col min="4353" max="4353" width="8.625" style="4" customWidth="1"/>
    <col min="4354" max="4354" width="16.375" style="4" customWidth="1"/>
    <col min="4355" max="4355" width="21.75" style="4" customWidth="1"/>
    <col min="4356" max="4356" width="12.125" style="4" customWidth="1"/>
    <col min="4357" max="4357" width="10.625" style="4" customWidth="1"/>
    <col min="4358" max="4599" width="9" style="4" customWidth="1"/>
    <col min="4600" max="4600" width="5.25" style="4" customWidth="1"/>
    <col min="4601" max="4601" width="12.5" style="4" customWidth="1"/>
    <col min="4602" max="4602" width="6" style="4" customWidth="1"/>
    <col min="4603" max="4603" width="2" style="4" customWidth="1"/>
    <col min="4604" max="4604" width="7.25" style="4" customWidth="1"/>
    <col min="4605" max="4605" width="6" style="4" customWidth="1"/>
    <col min="4606" max="4606" width="2" style="4" customWidth="1"/>
    <col min="4607" max="4607" width="7.625" style="4" customWidth="1"/>
    <col min="4608" max="4608" width="6" style="4"/>
    <col min="4609" max="4609" width="8.625" style="4" customWidth="1"/>
    <col min="4610" max="4610" width="16.375" style="4" customWidth="1"/>
    <col min="4611" max="4611" width="21.75" style="4" customWidth="1"/>
    <col min="4612" max="4612" width="12.125" style="4" customWidth="1"/>
    <col min="4613" max="4613" width="10.625" style="4" customWidth="1"/>
    <col min="4614" max="4855" width="9" style="4" customWidth="1"/>
    <col min="4856" max="4856" width="5.25" style="4" customWidth="1"/>
    <col min="4857" max="4857" width="12.5" style="4" customWidth="1"/>
    <col min="4858" max="4858" width="6" style="4" customWidth="1"/>
    <col min="4859" max="4859" width="2" style="4" customWidth="1"/>
    <col min="4860" max="4860" width="7.25" style="4" customWidth="1"/>
    <col min="4861" max="4861" width="6" style="4" customWidth="1"/>
    <col min="4862" max="4862" width="2" style="4" customWidth="1"/>
    <col min="4863" max="4863" width="7.625" style="4" customWidth="1"/>
    <col min="4864" max="4864" width="6" style="4"/>
    <col min="4865" max="4865" width="8.625" style="4" customWidth="1"/>
    <col min="4866" max="4866" width="16.375" style="4" customWidth="1"/>
    <col min="4867" max="4867" width="21.75" style="4" customWidth="1"/>
    <col min="4868" max="4868" width="12.125" style="4" customWidth="1"/>
    <col min="4869" max="4869" width="10.625" style="4" customWidth="1"/>
    <col min="4870" max="5111" width="9" style="4" customWidth="1"/>
    <col min="5112" max="5112" width="5.25" style="4" customWidth="1"/>
    <col min="5113" max="5113" width="12.5" style="4" customWidth="1"/>
    <col min="5114" max="5114" width="6" style="4" customWidth="1"/>
    <col min="5115" max="5115" width="2" style="4" customWidth="1"/>
    <col min="5116" max="5116" width="7.25" style="4" customWidth="1"/>
    <col min="5117" max="5117" width="6" style="4" customWidth="1"/>
    <col min="5118" max="5118" width="2" style="4" customWidth="1"/>
    <col min="5119" max="5119" width="7.625" style="4" customWidth="1"/>
    <col min="5120" max="5120" width="6" style="4"/>
    <col min="5121" max="5121" width="8.625" style="4" customWidth="1"/>
    <col min="5122" max="5122" width="16.375" style="4" customWidth="1"/>
    <col min="5123" max="5123" width="21.75" style="4" customWidth="1"/>
    <col min="5124" max="5124" width="12.125" style="4" customWidth="1"/>
    <col min="5125" max="5125" width="10.625" style="4" customWidth="1"/>
    <col min="5126" max="5367" width="9" style="4" customWidth="1"/>
    <col min="5368" max="5368" width="5.25" style="4" customWidth="1"/>
    <col min="5369" max="5369" width="12.5" style="4" customWidth="1"/>
    <col min="5370" max="5370" width="6" style="4" customWidth="1"/>
    <col min="5371" max="5371" width="2" style="4" customWidth="1"/>
    <col min="5372" max="5372" width="7.25" style="4" customWidth="1"/>
    <col min="5373" max="5373" width="6" style="4" customWidth="1"/>
    <col min="5374" max="5374" width="2" style="4" customWidth="1"/>
    <col min="5375" max="5375" width="7.625" style="4" customWidth="1"/>
    <col min="5376" max="5376" width="6" style="4"/>
    <col min="5377" max="5377" width="8.625" style="4" customWidth="1"/>
    <col min="5378" max="5378" width="16.375" style="4" customWidth="1"/>
    <col min="5379" max="5379" width="21.75" style="4" customWidth="1"/>
    <col min="5380" max="5380" width="12.125" style="4" customWidth="1"/>
    <col min="5381" max="5381" width="10.625" style="4" customWidth="1"/>
    <col min="5382" max="5623" width="9" style="4" customWidth="1"/>
    <col min="5624" max="5624" width="5.25" style="4" customWidth="1"/>
    <col min="5625" max="5625" width="12.5" style="4" customWidth="1"/>
    <col min="5626" max="5626" width="6" style="4" customWidth="1"/>
    <col min="5627" max="5627" width="2" style="4" customWidth="1"/>
    <col min="5628" max="5628" width="7.25" style="4" customWidth="1"/>
    <col min="5629" max="5629" width="6" style="4" customWidth="1"/>
    <col min="5630" max="5630" width="2" style="4" customWidth="1"/>
    <col min="5631" max="5631" width="7.625" style="4" customWidth="1"/>
    <col min="5632" max="5632" width="6" style="4"/>
    <col min="5633" max="5633" width="8.625" style="4" customWidth="1"/>
    <col min="5634" max="5634" width="16.375" style="4" customWidth="1"/>
    <col min="5635" max="5635" width="21.75" style="4" customWidth="1"/>
    <col min="5636" max="5636" width="12.125" style="4" customWidth="1"/>
    <col min="5637" max="5637" width="10.625" style="4" customWidth="1"/>
    <col min="5638" max="5879" width="9" style="4" customWidth="1"/>
    <col min="5880" max="5880" width="5.25" style="4" customWidth="1"/>
    <col min="5881" max="5881" width="12.5" style="4" customWidth="1"/>
    <col min="5882" max="5882" width="6" style="4" customWidth="1"/>
    <col min="5883" max="5883" width="2" style="4" customWidth="1"/>
    <col min="5884" max="5884" width="7.25" style="4" customWidth="1"/>
    <col min="5885" max="5885" width="6" style="4" customWidth="1"/>
    <col min="5886" max="5886" width="2" style="4" customWidth="1"/>
    <col min="5887" max="5887" width="7.625" style="4" customWidth="1"/>
    <col min="5888" max="5888" width="6" style="4"/>
    <col min="5889" max="5889" width="8.625" style="4" customWidth="1"/>
    <col min="5890" max="5890" width="16.375" style="4" customWidth="1"/>
    <col min="5891" max="5891" width="21.75" style="4" customWidth="1"/>
    <col min="5892" max="5892" width="12.125" style="4" customWidth="1"/>
    <col min="5893" max="5893" width="10.625" style="4" customWidth="1"/>
    <col min="5894" max="6135" width="9" style="4" customWidth="1"/>
    <col min="6136" max="6136" width="5.25" style="4" customWidth="1"/>
    <col min="6137" max="6137" width="12.5" style="4" customWidth="1"/>
    <col min="6138" max="6138" width="6" style="4" customWidth="1"/>
    <col min="6139" max="6139" width="2" style="4" customWidth="1"/>
    <col min="6140" max="6140" width="7.25" style="4" customWidth="1"/>
    <col min="6141" max="6141" width="6" style="4" customWidth="1"/>
    <col min="6142" max="6142" width="2" style="4" customWidth="1"/>
    <col min="6143" max="6143" width="7.625" style="4" customWidth="1"/>
    <col min="6144" max="6144" width="6" style="4"/>
    <col min="6145" max="6145" width="8.625" style="4" customWidth="1"/>
    <col min="6146" max="6146" width="16.375" style="4" customWidth="1"/>
    <col min="6147" max="6147" width="21.75" style="4" customWidth="1"/>
    <col min="6148" max="6148" width="12.125" style="4" customWidth="1"/>
    <col min="6149" max="6149" width="10.625" style="4" customWidth="1"/>
    <col min="6150" max="6391" width="9" style="4" customWidth="1"/>
    <col min="6392" max="6392" width="5.25" style="4" customWidth="1"/>
    <col min="6393" max="6393" width="12.5" style="4" customWidth="1"/>
    <col min="6394" max="6394" width="6" style="4" customWidth="1"/>
    <col min="6395" max="6395" width="2" style="4" customWidth="1"/>
    <col min="6396" max="6396" width="7.25" style="4" customWidth="1"/>
    <col min="6397" max="6397" width="6" style="4" customWidth="1"/>
    <col min="6398" max="6398" width="2" style="4" customWidth="1"/>
    <col min="6399" max="6399" width="7.625" style="4" customWidth="1"/>
    <col min="6400" max="6400" width="6" style="4"/>
    <col min="6401" max="6401" width="8.625" style="4" customWidth="1"/>
    <col min="6402" max="6402" width="16.375" style="4" customWidth="1"/>
    <col min="6403" max="6403" width="21.75" style="4" customWidth="1"/>
    <col min="6404" max="6404" width="12.125" style="4" customWidth="1"/>
    <col min="6405" max="6405" width="10.625" style="4" customWidth="1"/>
    <col min="6406" max="6647" width="9" style="4" customWidth="1"/>
    <col min="6648" max="6648" width="5.25" style="4" customWidth="1"/>
    <col min="6649" max="6649" width="12.5" style="4" customWidth="1"/>
    <col min="6650" max="6650" width="6" style="4" customWidth="1"/>
    <col min="6651" max="6651" width="2" style="4" customWidth="1"/>
    <col min="6652" max="6652" width="7.25" style="4" customWidth="1"/>
    <col min="6653" max="6653" width="6" style="4" customWidth="1"/>
    <col min="6654" max="6654" width="2" style="4" customWidth="1"/>
    <col min="6655" max="6655" width="7.625" style="4" customWidth="1"/>
    <col min="6656" max="6656" width="6" style="4"/>
    <col min="6657" max="6657" width="8.625" style="4" customWidth="1"/>
    <col min="6658" max="6658" width="16.375" style="4" customWidth="1"/>
    <col min="6659" max="6659" width="21.75" style="4" customWidth="1"/>
    <col min="6660" max="6660" width="12.125" style="4" customWidth="1"/>
    <col min="6661" max="6661" width="10.625" style="4" customWidth="1"/>
    <col min="6662" max="6903" width="9" style="4" customWidth="1"/>
    <col min="6904" max="6904" width="5.25" style="4" customWidth="1"/>
    <col min="6905" max="6905" width="12.5" style="4" customWidth="1"/>
    <col min="6906" max="6906" width="6" style="4" customWidth="1"/>
    <col min="6907" max="6907" width="2" style="4" customWidth="1"/>
    <col min="6908" max="6908" width="7.25" style="4" customWidth="1"/>
    <col min="6909" max="6909" width="6" style="4" customWidth="1"/>
    <col min="6910" max="6910" width="2" style="4" customWidth="1"/>
    <col min="6911" max="6911" width="7.625" style="4" customWidth="1"/>
    <col min="6912" max="6912" width="6" style="4"/>
    <col min="6913" max="6913" width="8.625" style="4" customWidth="1"/>
    <col min="6914" max="6914" width="16.375" style="4" customWidth="1"/>
    <col min="6915" max="6915" width="21.75" style="4" customWidth="1"/>
    <col min="6916" max="6916" width="12.125" style="4" customWidth="1"/>
    <col min="6917" max="6917" width="10.625" style="4" customWidth="1"/>
    <col min="6918" max="7159" width="9" style="4" customWidth="1"/>
    <col min="7160" max="7160" width="5.25" style="4" customWidth="1"/>
    <col min="7161" max="7161" width="12.5" style="4" customWidth="1"/>
    <col min="7162" max="7162" width="6" style="4" customWidth="1"/>
    <col min="7163" max="7163" width="2" style="4" customWidth="1"/>
    <col min="7164" max="7164" width="7.25" style="4" customWidth="1"/>
    <col min="7165" max="7165" width="6" style="4" customWidth="1"/>
    <col min="7166" max="7166" width="2" style="4" customWidth="1"/>
    <col min="7167" max="7167" width="7.625" style="4" customWidth="1"/>
    <col min="7168" max="7168" width="6" style="4"/>
    <col min="7169" max="7169" width="8.625" style="4" customWidth="1"/>
    <col min="7170" max="7170" width="16.375" style="4" customWidth="1"/>
    <col min="7171" max="7171" width="21.75" style="4" customWidth="1"/>
    <col min="7172" max="7172" width="12.125" style="4" customWidth="1"/>
    <col min="7173" max="7173" width="10.625" style="4" customWidth="1"/>
    <col min="7174" max="7415" width="9" style="4" customWidth="1"/>
    <col min="7416" max="7416" width="5.25" style="4" customWidth="1"/>
    <col min="7417" max="7417" width="12.5" style="4" customWidth="1"/>
    <col min="7418" max="7418" width="6" style="4" customWidth="1"/>
    <col min="7419" max="7419" width="2" style="4" customWidth="1"/>
    <col min="7420" max="7420" width="7.25" style="4" customWidth="1"/>
    <col min="7421" max="7421" width="6" style="4" customWidth="1"/>
    <col min="7422" max="7422" width="2" style="4" customWidth="1"/>
    <col min="7423" max="7423" width="7.625" style="4" customWidth="1"/>
    <col min="7424" max="7424" width="6" style="4"/>
    <col min="7425" max="7425" width="8.625" style="4" customWidth="1"/>
    <col min="7426" max="7426" width="16.375" style="4" customWidth="1"/>
    <col min="7427" max="7427" width="21.75" style="4" customWidth="1"/>
    <col min="7428" max="7428" width="12.125" style="4" customWidth="1"/>
    <col min="7429" max="7429" width="10.625" style="4" customWidth="1"/>
    <col min="7430" max="7671" width="9" style="4" customWidth="1"/>
    <col min="7672" max="7672" width="5.25" style="4" customWidth="1"/>
    <col min="7673" max="7673" width="12.5" style="4" customWidth="1"/>
    <col min="7674" max="7674" width="6" style="4" customWidth="1"/>
    <col min="7675" max="7675" width="2" style="4" customWidth="1"/>
    <col min="7676" max="7676" width="7.25" style="4" customWidth="1"/>
    <col min="7677" max="7677" width="6" style="4" customWidth="1"/>
    <col min="7678" max="7678" width="2" style="4" customWidth="1"/>
    <col min="7679" max="7679" width="7.625" style="4" customWidth="1"/>
    <col min="7680" max="7680" width="6" style="4"/>
    <col min="7681" max="7681" width="8.625" style="4" customWidth="1"/>
    <col min="7682" max="7682" width="16.375" style="4" customWidth="1"/>
    <col min="7683" max="7683" width="21.75" style="4" customWidth="1"/>
    <col min="7684" max="7684" width="12.125" style="4" customWidth="1"/>
    <col min="7685" max="7685" width="10.625" style="4" customWidth="1"/>
    <col min="7686" max="7927" width="9" style="4" customWidth="1"/>
    <col min="7928" max="7928" width="5.25" style="4" customWidth="1"/>
    <col min="7929" max="7929" width="12.5" style="4" customWidth="1"/>
    <col min="7930" max="7930" width="6" style="4" customWidth="1"/>
    <col min="7931" max="7931" width="2" style="4" customWidth="1"/>
    <col min="7932" max="7932" width="7.25" style="4" customWidth="1"/>
    <col min="7933" max="7933" width="6" style="4" customWidth="1"/>
    <col min="7934" max="7934" width="2" style="4" customWidth="1"/>
    <col min="7935" max="7935" width="7.625" style="4" customWidth="1"/>
    <col min="7936" max="7936" width="6" style="4"/>
    <col min="7937" max="7937" width="8.625" style="4" customWidth="1"/>
    <col min="7938" max="7938" width="16.375" style="4" customWidth="1"/>
    <col min="7939" max="7939" width="21.75" style="4" customWidth="1"/>
    <col min="7940" max="7940" width="12.125" style="4" customWidth="1"/>
    <col min="7941" max="7941" width="10.625" style="4" customWidth="1"/>
    <col min="7942" max="8183" width="9" style="4" customWidth="1"/>
    <col min="8184" max="8184" width="5.25" style="4" customWidth="1"/>
    <col min="8185" max="8185" width="12.5" style="4" customWidth="1"/>
    <col min="8186" max="8186" width="6" style="4" customWidth="1"/>
    <col min="8187" max="8187" width="2" style="4" customWidth="1"/>
    <col min="8188" max="8188" width="7.25" style="4" customWidth="1"/>
    <col min="8189" max="8189" width="6" style="4" customWidth="1"/>
    <col min="8190" max="8190" width="2" style="4" customWidth="1"/>
    <col min="8191" max="8191" width="7.625" style="4" customWidth="1"/>
    <col min="8192" max="8192" width="6" style="4"/>
    <col min="8193" max="8193" width="8.625" style="4" customWidth="1"/>
    <col min="8194" max="8194" width="16.375" style="4" customWidth="1"/>
    <col min="8195" max="8195" width="21.75" style="4" customWidth="1"/>
    <col min="8196" max="8196" width="12.125" style="4" customWidth="1"/>
    <col min="8197" max="8197" width="10.625" style="4" customWidth="1"/>
    <col min="8198" max="8439" width="9" style="4" customWidth="1"/>
    <col min="8440" max="8440" width="5.25" style="4" customWidth="1"/>
    <col min="8441" max="8441" width="12.5" style="4" customWidth="1"/>
    <col min="8442" max="8442" width="6" style="4" customWidth="1"/>
    <col min="8443" max="8443" width="2" style="4" customWidth="1"/>
    <col min="8444" max="8444" width="7.25" style="4" customWidth="1"/>
    <col min="8445" max="8445" width="6" style="4" customWidth="1"/>
    <col min="8446" max="8446" width="2" style="4" customWidth="1"/>
    <col min="8447" max="8447" width="7.625" style="4" customWidth="1"/>
    <col min="8448" max="8448" width="6" style="4"/>
    <col min="8449" max="8449" width="8.625" style="4" customWidth="1"/>
    <col min="8450" max="8450" width="16.375" style="4" customWidth="1"/>
    <col min="8451" max="8451" width="21.75" style="4" customWidth="1"/>
    <col min="8452" max="8452" width="12.125" style="4" customWidth="1"/>
    <col min="8453" max="8453" width="10.625" style="4" customWidth="1"/>
    <col min="8454" max="8695" width="9" style="4" customWidth="1"/>
    <col min="8696" max="8696" width="5.25" style="4" customWidth="1"/>
    <col min="8697" max="8697" width="12.5" style="4" customWidth="1"/>
    <col min="8698" max="8698" width="6" style="4" customWidth="1"/>
    <col min="8699" max="8699" width="2" style="4" customWidth="1"/>
    <col min="8700" max="8700" width="7.25" style="4" customWidth="1"/>
    <col min="8701" max="8701" width="6" style="4" customWidth="1"/>
    <col min="8702" max="8702" width="2" style="4" customWidth="1"/>
    <col min="8703" max="8703" width="7.625" style="4" customWidth="1"/>
    <col min="8704" max="8704" width="6" style="4"/>
    <col min="8705" max="8705" width="8.625" style="4" customWidth="1"/>
    <col min="8706" max="8706" width="16.375" style="4" customWidth="1"/>
    <col min="8707" max="8707" width="21.75" style="4" customWidth="1"/>
    <col min="8708" max="8708" width="12.125" style="4" customWidth="1"/>
    <col min="8709" max="8709" width="10.625" style="4" customWidth="1"/>
    <col min="8710" max="8951" width="9" style="4" customWidth="1"/>
    <col min="8952" max="8952" width="5.25" style="4" customWidth="1"/>
    <col min="8953" max="8953" width="12.5" style="4" customWidth="1"/>
    <col min="8954" max="8954" width="6" style="4" customWidth="1"/>
    <col min="8955" max="8955" width="2" style="4" customWidth="1"/>
    <col min="8956" max="8956" width="7.25" style="4" customWidth="1"/>
    <col min="8957" max="8957" width="6" style="4" customWidth="1"/>
    <col min="8958" max="8958" width="2" style="4" customWidth="1"/>
    <col min="8959" max="8959" width="7.625" style="4" customWidth="1"/>
    <col min="8960" max="8960" width="6" style="4"/>
    <col min="8961" max="8961" width="8.625" style="4" customWidth="1"/>
    <col min="8962" max="8962" width="16.375" style="4" customWidth="1"/>
    <col min="8963" max="8963" width="21.75" style="4" customWidth="1"/>
    <col min="8964" max="8964" width="12.125" style="4" customWidth="1"/>
    <col min="8965" max="8965" width="10.625" style="4" customWidth="1"/>
    <col min="8966" max="9207" width="9" style="4" customWidth="1"/>
    <col min="9208" max="9208" width="5.25" style="4" customWidth="1"/>
    <col min="9209" max="9209" width="12.5" style="4" customWidth="1"/>
    <col min="9210" max="9210" width="6" style="4" customWidth="1"/>
    <col min="9211" max="9211" width="2" style="4" customWidth="1"/>
    <col min="9212" max="9212" width="7.25" style="4" customWidth="1"/>
    <col min="9213" max="9213" width="6" style="4" customWidth="1"/>
    <col min="9214" max="9214" width="2" style="4" customWidth="1"/>
    <col min="9215" max="9215" width="7.625" style="4" customWidth="1"/>
    <col min="9216" max="9216" width="6" style="4"/>
    <col min="9217" max="9217" width="8.625" style="4" customWidth="1"/>
    <col min="9218" max="9218" width="16.375" style="4" customWidth="1"/>
    <col min="9219" max="9219" width="21.75" style="4" customWidth="1"/>
    <col min="9220" max="9220" width="12.125" style="4" customWidth="1"/>
    <col min="9221" max="9221" width="10.625" style="4" customWidth="1"/>
    <col min="9222" max="9463" width="9" style="4" customWidth="1"/>
    <col min="9464" max="9464" width="5.25" style="4" customWidth="1"/>
    <col min="9465" max="9465" width="12.5" style="4" customWidth="1"/>
    <col min="9466" max="9466" width="6" style="4" customWidth="1"/>
    <col min="9467" max="9467" width="2" style="4" customWidth="1"/>
    <col min="9468" max="9468" width="7.25" style="4" customWidth="1"/>
    <col min="9469" max="9469" width="6" style="4" customWidth="1"/>
    <col min="9470" max="9470" width="2" style="4" customWidth="1"/>
    <col min="9471" max="9471" width="7.625" style="4" customWidth="1"/>
    <col min="9472" max="9472" width="6" style="4"/>
    <col min="9473" max="9473" width="8.625" style="4" customWidth="1"/>
    <col min="9474" max="9474" width="16.375" style="4" customWidth="1"/>
    <col min="9475" max="9475" width="21.75" style="4" customWidth="1"/>
    <col min="9476" max="9476" width="12.125" style="4" customWidth="1"/>
    <col min="9477" max="9477" width="10.625" style="4" customWidth="1"/>
    <col min="9478" max="9719" width="9" style="4" customWidth="1"/>
    <col min="9720" max="9720" width="5.25" style="4" customWidth="1"/>
    <col min="9721" max="9721" width="12.5" style="4" customWidth="1"/>
    <col min="9722" max="9722" width="6" style="4" customWidth="1"/>
    <col min="9723" max="9723" width="2" style="4" customWidth="1"/>
    <col min="9724" max="9724" width="7.25" style="4" customWidth="1"/>
    <col min="9725" max="9725" width="6" style="4" customWidth="1"/>
    <col min="9726" max="9726" width="2" style="4" customWidth="1"/>
    <col min="9727" max="9727" width="7.625" style="4" customWidth="1"/>
    <col min="9728" max="9728" width="6" style="4"/>
    <col min="9729" max="9729" width="8.625" style="4" customWidth="1"/>
    <col min="9730" max="9730" width="16.375" style="4" customWidth="1"/>
    <col min="9731" max="9731" width="21.75" style="4" customWidth="1"/>
    <col min="9732" max="9732" width="12.125" style="4" customWidth="1"/>
    <col min="9733" max="9733" width="10.625" style="4" customWidth="1"/>
    <col min="9734" max="9975" width="9" style="4" customWidth="1"/>
    <col min="9976" max="9976" width="5.25" style="4" customWidth="1"/>
    <col min="9977" max="9977" width="12.5" style="4" customWidth="1"/>
    <col min="9978" max="9978" width="6" style="4" customWidth="1"/>
    <col min="9979" max="9979" width="2" style="4" customWidth="1"/>
    <col min="9980" max="9980" width="7.25" style="4" customWidth="1"/>
    <col min="9981" max="9981" width="6" style="4" customWidth="1"/>
    <col min="9982" max="9982" width="2" style="4" customWidth="1"/>
    <col min="9983" max="9983" width="7.625" style="4" customWidth="1"/>
    <col min="9984" max="9984" width="6" style="4"/>
    <col min="9985" max="9985" width="8.625" style="4" customWidth="1"/>
    <col min="9986" max="9986" width="16.375" style="4" customWidth="1"/>
    <col min="9987" max="9987" width="21.75" style="4" customWidth="1"/>
    <col min="9988" max="9988" width="12.125" style="4" customWidth="1"/>
    <col min="9989" max="9989" width="10.625" style="4" customWidth="1"/>
    <col min="9990" max="10231" width="9" style="4" customWidth="1"/>
    <col min="10232" max="10232" width="5.25" style="4" customWidth="1"/>
    <col min="10233" max="10233" width="12.5" style="4" customWidth="1"/>
    <col min="10234" max="10234" width="6" style="4" customWidth="1"/>
    <col min="10235" max="10235" width="2" style="4" customWidth="1"/>
    <col min="10236" max="10236" width="7.25" style="4" customWidth="1"/>
    <col min="10237" max="10237" width="6" style="4" customWidth="1"/>
    <col min="10238" max="10238" width="2" style="4" customWidth="1"/>
    <col min="10239" max="10239" width="7.625" style="4" customWidth="1"/>
    <col min="10240" max="10240" width="6" style="4"/>
    <col min="10241" max="10241" width="8.625" style="4" customWidth="1"/>
    <col min="10242" max="10242" width="16.375" style="4" customWidth="1"/>
    <col min="10243" max="10243" width="21.75" style="4" customWidth="1"/>
    <col min="10244" max="10244" width="12.125" style="4" customWidth="1"/>
    <col min="10245" max="10245" width="10.625" style="4" customWidth="1"/>
    <col min="10246" max="10487" width="9" style="4" customWidth="1"/>
    <col min="10488" max="10488" width="5.25" style="4" customWidth="1"/>
    <col min="10489" max="10489" width="12.5" style="4" customWidth="1"/>
    <col min="10490" max="10490" width="6" style="4" customWidth="1"/>
    <col min="10491" max="10491" width="2" style="4" customWidth="1"/>
    <col min="10492" max="10492" width="7.25" style="4" customWidth="1"/>
    <col min="10493" max="10493" width="6" style="4" customWidth="1"/>
    <col min="10494" max="10494" width="2" style="4" customWidth="1"/>
    <col min="10495" max="10495" width="7.625" style="4" customWidth="1"/>
    <col min="10496" max="10496" width="6" style="4"/>
    <col min="10497" max="10497" width="8.625" style="4" customWidth="1"/>
    <col min="10498" max="10498" width="16.375" style="4" customWidth="1"/>
    <col min="10499" max="10499" width="21.75" style="4" customWidth="1"/>
    <col min="10500" max="10500" width="12.125" style="4" customWidth="1"/>
    <col min="10501" max="10501" width="10.625" style="4" customWidth="1"/>
    <col min="10502" max="10743" width="9" style="4" customWidth="1"/>
    <col min="10744" max="10744" width="5.25" style="4" customWidth="1"/>
    <col min="10745" max="10745" width="12.5" style="4" customWidth="1"/>
    <col min="10746" max="10746" width="6" style="4" customWidth="1"/>
    <col min="10747" max="10747" width="2" style="4" customWidth="1"/>
    <col min="10748" max="10748" width="7.25" style="4" customWidth="1"/>
    <col min="10749" max="10749" width="6" style="4" customWidth="1"/>
    <col min="10750" max="10750" width="2" style="4" customWidth="1"/>
    <col min="10751" max="10751" width="7.625" style="4" customWidth="1"/>
    <col min="10752" max="10752" width="6" style="4"/>
    <col min="10753" max="10753" width="8.625" style="4" customWidth="1"/>
    <col min="10754" max="10754" width="16.375" style="4" customWidth="1"/>
    <col min="10755" max="10755" width="21.75" style="4" customWidth="1"/>
    <col min="10756" max="10756" width="12.125" style="4" customWidth="1"/>
    <col min="10757" max="10757" width="10.625" style="4" customWidth="1"/>
    <col min="10758" max="10999" width="9" style="4" customWidth="1"/>
    <col min="11000" max="11000" width="5.25" style="4" customWidth="1"/>
    <col min="11001" max="11001" width="12.5" style="4" customWidth="1"/>
    <col min="11002" max="11002" width="6" style="4" customWidth="1"/>
    <col min="11003" max="11003" width="2" style="4" customWidth="1"/>
    <col min="11004" max="11004" width="7.25" style="4" customWidth="1"/>
    <col min="11005" max="11005" width="6" style="4" customWidth="1"/>
    <col min="11006" max="11006" width="2" style="4" customWidth="1"/>
    <col min="11007" max="11007" width="7.625" style="4" customWidth="1"/>
    <col min="11008" max="11008" width="6" style="4"/>
    <col min="11009" max="11009" width="8.625" style="4" customWidth="1"/>
    <col min="11010" max="11010" width="16.375" style="4" customWidth="1"/>
    <col min="11011" max="11011" width="21.75" style="4" customWidth="1"/>
    <col min="11012" max="11012" width="12.125" style="4" customWidth="1"/>
    <col min="11013" max="11013" width="10.625" style="4" customWidth="1"/>
    <col min="11014" max="11255" width="9" style="4" customWidth="1"/>
    <col min="11256" max="11256" width="5.25" style="4" customWidth="1"/>
    <col min="11257" max="11257" width="12.5" style="4" customWidth="1"/>
    <col min="11258" max="11258" width="6" style="4" customWidth="1"/>
    <col min="11259" max="11259" width="2" style="4" customWidth="1"/>
    <col min="11260" max="11260" width="7.25" style="4" customWidth="1"/>
    <col min="11261" max="11261" width="6" style="4" customWidth="1"/>
    <col min="11262" max="11262" width="2" style="4" customWidth="1"/>
    <col min="11263" max="11263" width="7.625" style="4" customWidth="1"/>
    <col min="11264" max="11264" width="6" style="4"/>
    <col min="11265" max="11265" width="8.625" style="4" customWidth="1"/>
    <col min="11266" max="11266" width="16.375" style="4" customWidth="1"/>
    <col min="11267" max="11267" width="21.75" style="4" customWidth="1"/>
    <col min="11268" max="11268" width="12.125" style="4" customWidth="1"/>
    <col min="11269" max="11269" width="10.625" style="4" customWidth="1"/>
    <col min="11270" max="11511" width="9" style="4" customWidth="1"/>
    <col min="11512" max="11512" width="5.25" style="4" customWidth="1"/>
    <col min="11513" max="11513" width="12.5" style="4" customWidth="1"/>
    <col min="11514" max="11514" width="6" style="4" customWidth="1"/>
    <col min="11515" max="11515" width="2" style="4" customWidth="1"/>
    <col min="11516" max="11516" width="7.25" style="4" customWidth="1"/>
    <col min="11517" max="11517" width="6" style="4" customWidth="1"/>
    <col min="11518" max="11518" width="2" style="4" customWidth="1"/>
    <col min="11519" max="11519" width="7.625" style="4" customWidth="1"/>
    <col min="11520" max="11520" width="6" style="4"/>
    <col min="11521" max="11521" width="8.625" style="4" customWidth="1"/>
    <col min="11522" max="11522" width="16.375" style="4" customWidth="1"/>
    <col min="11523" max="11523" width="21.75" style="4" customWidth="1"/>
    <col min="11524" max="11524" width="12.125" style="4" customWidth="1"/>
    <col min="11525" max="11525" width="10.625" style="4" customWidth="1"/>
    <col min="11526" max="11767" width="9" style="4" customWidth="1"/>
    <col min="11768" max="11768" width="5.25" style="4" customWidth="1"/>
    <col min="11769" max="11769" width="12.5" style="4" customWidth="1"/>
    <col min="11770" max="11770" width="6" style="4" customWidth="1"/>
    <col min="11771" max="11771" width="2" style="4" customWidth="1"/>
    <col min="11772" max="11772" width="7.25" style="4" customWidth="1"/>
    <col min="11773" max="11773" width="6" style="4" customWidth="1"/>
    <col min="11774" max="11774" width="2" style="4" customWidth="1"/>
    <col min="11775" max="11775" width="7.625" style="4" customWidth="1"/>
    <col min="11776" max="11776" width="6" style="4"/>
    <col min="11777" max="11777" width="8.625" style="4" customWidth="1"/>
    <col min="11778" max="11778" width="16.375" style="4" customWidth="1"/>
    <col min="11779" max="11779" width="21.75" style="4" customWidth="1"/>
    <col min="11780" max="11780" width="12.125" style="4" customWidth="1"/>
    <col min="11781" max="11781" width="10.625" style="4" customWidth="1"/>
    <col min="11782" max="12023" width="9" style="4" customWidth="1"/>
    <col min="12024" max="12024" width="5.25" style="4" customWidth="1"/>
    <col min="12025" max="12025" width="12.5" style="4" customWidth="1"/>
    <col min="12026" max="12026" width="6" style="4" customWidth="1"/>
    <col min="12027" max="12027" width="2" style="4" customWidth="1"/>
    <col min="12028" max="12028" width="7.25" style="4" customWidth="1"/>
    <col min="12029" max="12029" width="6" style="4" customWidth="1"/>
    <col min="12030" max="12030" width="2" style="4" customWidth="1"/>
    <col min="12031" max="12031" width="7.625" style="4" customWidth="1"/>
    <col min="12032" max="12032" width="6" style="4"/>
    <col min="12033" max="12033" width="8.625" style="4" customWidth="1"/>
    <col min="12034" max="12034" width="16.375" style="4" customWidth="1"/>
    <col min="12035" max="12035" width="21.75" style="4" customWidth="1"/>
    <col min="12036" max="12036" width="12.125" style="4" customWidth="1"/>
    <col min="12037" max="12037" width="10.625" style="4" customWidth="1"/>
    <col min="12038" max="12279" width="9" style="4" customWidth="1"/>
    <col min="12280" max="12280" width="5.25" style="4" customWidth="1"/>
    <col min="12281" max="12281" width="12.5" style="4" customWidth="1"/>
    <col min="12282" max="12282" width="6" style="4" customWidth="1"/>
    <col min="12283" max="12283" width="2" style="4" customWidth="1"/>
    <col min="12284" max="12284" width="7.25" style="4" customWidth="1"/>
    <col min="12285" max="12285" width="6" style="4" customWidth="1"/>
    <col min="12286" max="12286" width="2" style="4" customWidth="1"/>
    <col min="12287" max="12287" width="7.625" style="4" customWidth="1"/>
    <col min="12288" max="12288" width="6" style="4"/>
    <col min="12289" max="12289" width="8.625" style="4" customWidth="1"/>
    <col min="12290" max="12290" width="16.375" style="4" customWidth="1"/>
    <col min="12291" max="12291" width="21.75" style="4" customWidth="1"/>
    <col min="12292" max="12292" width="12.125" style="4" customWidth="1"/>
    <col min="12293" max="12293" width="10.625" style="4" customWidth="1"/>
    <col min="12294" max="12535" width="9" style="4" customWidth="1"/>
    <col min="12536" max="12536" width="5.25" style="4" customWidth="1"/>
    <col min="12537" max="12537" width="12.5" style="4" customWidth="1"/>
    <col min="12538" max="12538" width="6" style="4" customWidth="1"/>
    <col min="12539" max="12539" width="2" style="4" customWidth="1"/>
    <col min="12540" max="12540" width="7.25" style="4" customWidth="1"/>
    <col min="12541" max="12541" width="6" style="4" customWidth="1"/>
    <col min="12542" max="12542" width="2" style="4" customWidth="1"/>
    <col min="12543" max="12543" width="7.625" style="4" customWidth="1"/>
    <col min="12544" max="12544" width="6" style="4"/>
    <col min="12545" max="12545" width="8.625" style="4" customWidth="1"/>
    <col min="12546" max="12546" width="16.375" style="4" customWidth="1"/>
    <col min="12547" max="12547" width="21.75" style="4" customWidth="1"/>
    <col min="12548" max="12548" width="12.125" style="4" customWidth="1"/>
    <col min="12549" max="12549" width="10.625" style="4" customWidth="1"/>
    <col min="12550" max="12791" width="9" style="4" customWidth="1"/>
    <col min="12792" max="12792" width="5.25" style="4" customWidth="1"/>
    <col min="12793" max="12793" width="12.5" style="4" customWidth="1"/>
    <col min="12794" max="12794" width="6" style="4" customWidth="1"/>
    <col min="12795" max="12795" width="2" style="4" customWidth="1"/>
    <col min="12796" max="12796" width="7.25" style="4" customWidth="1"/>
    <col min="12797" max="12797" width="6" style="4" customWidth="1"/>
    <col min="12798" max="12798" width="2" style="4" customWidth="1"/>
    <col min="12799" max="12799" width="7.625" style="4" customWidth="1"/>
    <col min="12800" max="12800" width="6" style="4"/>
    <col min="12801" max="12801" width="8.625" style="4" customWidth="1"/>
    <col min="12802" max="12802" width="16.375" style="4" customWidth="1"/>
    <col min="12803" max="12803" width="21.75" style="4" customWidth="1"/>
    <col min="12804" max="12804" width="12.125" style="4" customWidth="1"/>
    <col min="12805" max="12805" width="10.625" style="4" customWidth="1"/>
    <col min="12806" max="13047" width="9" style="4" customWidth="1"/>
    <col min="13048" max="13048" width="5.25" style="4" customWidth="1"/>
    <col min="13049" max="13049" width="12.5" style="4" customWidth="1"/>
    <col min="13050" max="13050" width="6" style="4" customWidth="1"/>
    <col min="13051" max="13051" width="2" style="4" customWidth="1"/>
    <col min="13052" max="13052" width="7.25" style="4" customWidth="1"/>
    <col min="13053" max="13053" width="6" style="4" customWidth="1"/>
    <col min="13054" max="13054" width="2" style="4" customWidth="1"/>
    <col min="13055" max="13055" width="7.625" style="4" customWidth="1"/>
    <col min="13056" max="13056" width="6" style="4"/>
    <col min="13057" max="13057" width="8.625" style="4" customWidth="1"/>
    <col min="13058" max="13058" width="16.375" style="4" customWidth="1"/>
    <col min="13059" max="13059" width="21.75" style="4" customWidth="1"/>
    <col min="13060" max="13060" width="12.125" style="4" customWidth="1"/>
    <col min="13061" max="13061" width="10.625" style="4" customWidth="1"/>
    <col min="13062" max="13303" width="9" style="4" customWidth="1"/>
    <col min="13304" max="13304" width="5.25" style="4" customWidth="1"/>
    <col min="13305" max="13305" width="12.5" style="4" customWidth="1"/>
    <col min="13306" max="13306" width="6" style="4" customWidth="1"/>
    <col min="13307" max="13307" width="2" style="4" customWidth="1"/>
    <col min="13308" max="13308" width="7.25" style="4" customWidth="1"/>
    <col min="13309" max="13309" width="6" style="4" customWidth="1"/>
    <col min="13310" max="13310" width="2" style="4" customWidth="1"/>
    <col min="13311" max="13311" width="7.625" style="4" customWidth="1"/>
    <col min="13312" max="13312" width="6" style="4"/>
    <col min="13313" max="13313" width="8.625" style="4" customWidth="1"/>
    <col min="13314" max="13314" width="16.375" style="4" customWidth="1"/>
    <col min="13315" max="13315" width="21.75" style="4" customWidth="1"/>
    <col min="13316" max="13316" width="12.125" style="4" customWidth="1"/>
    <col min="13317" max="13317" width="10.625" style="4" customWidth="1"/>
    <col min="13318" max="13559" width="9" style="4" customWidth="1"/>
    <col min="13560" max="13560" width="5.25" style="4" customWidth="1"/>
    <col min="13561" max="13561" width="12.5" style="4" customWidth="1"/>
    <col min="13562" max="13562" width="6" style="4" customWidth="1"/>
    <col min="13563" max="13563" width="2" style="4" customWidth="1"/>
    <col min="13564" max="13564" width="7.25" style="4" customWidth="1"/>
    <col min="13565" max="13565" width="6" style="4" customWidth="1"/>
    <col min="13566" max="13566" width="2" style="4" customWidth="1"/>
    <col min="13567" max="13567" width="7.625" style="4" customWidth="1"/>
    <col min="13568" max="13568" width="6" style="4"/>
    <col min="13569" max="13569" width="8.625" style="4" customWidth="1"/>
    <col min="13570" max="13570" width="16.375" style="4" customWidth="1"/>
    <col min="13571" max="13571" width="21.75" style="4" customWidth="1"/>
    <col min="13572" max="13572" width="12.125" style="4" customWidth="1"/>
    <col min="13573" max="13573" width="10.625" style="4" customWidth="1"/>
    <col min="13574" max="13815" width="9" style="4" customWidth="1"/>
    <col min="13816" max="13816" width="5.25" style="4" customWidth="1"/>
    <col min="13817" max="13817" width="12.5" style="4" customWidth="1"/>
    <col min="13818" max="13818" width="6" style="4" customWidth="1"/>
    <col min="13819" max="13819" width="2" style="4" customWidth="1"/>
    <col min="13820" max="13820" width="7.25" style="4" customWidth="1"/>
    <col min="13821" max="13821" width="6" style="4" customWidth="1"/>
    <col min="13822" max="13822" width="2" style="4" customWidth="1"/>
    <col min="13823" max="13823" width="7.625" style="4" customWidth="1"/>
    <col min="13824" max="13824" width="6" style="4"/>
    <col min="13825" max="13825" width="8.625" style="4" customWidth="1"/>
    <col min="13826" max="13826" width="16.375" style="4" customWidth="1"/>
    <col min="13827" max="13827" width="21.75" style="4" customWidth="1"/>
    <col min="13828" max="13828" width="12.125" style="4" customWidth="1"/>
    <col min="13829" max="13829" width="10.625" style="4" customWidth="1"/>
    <col min="13830" max="14071" width="9" style="4" customWidth="1"/>
    <col min="14072" max="14072" width="5.25" style="4" customWidth="1"/>
    <col min="14073" max="14073" width="12.5" style="4" customWidth="1"/>
    <col min="14074" max="14074" width="6" style="4" customWidth="1"/>
    <col min="14075" max="14075" width="2" style="4" customWidth="1"/>
    <col min="14076" max="14076" width="7.25" style="4" customWidth="1"/>
    <col min="14077" max="14077" width="6" style="4" customWidth="1"/>
    <col min="14078" max="14078" width="2" style="4" customWidth="1"/>
    <col min="14079" max="14079" width="7.625" style="4" customWidth="1"/>
    <col min="14080" max="14080" width="6" style="4"/>
    <col min="14081" max="14081" width="8.625" style="4" customWidth="1"/>
    <col min="14082" max="14082" width="16.375" style="4" customWidth="1"/>
    <col min="14083" max="14083" width="21.75" style="4" customWidth="1"/>
    <col min="14084" max="14084" width="12.125" style="4" customWidth="1"/>
    <col min="14085" max="14085" width="10.625" style="4" customWidth="1"/>
    <col min="14086" max="14327" width="9" style="4" customWidth="1"/>
    <col min="14328" max="14328" width="5.25" style="4" customWidth="1"/>
    <col min="14329" max="14329" width="12.5" style="4" customWidth="1"/>
    <col min="14330" max="14330" width="6" style="4" customWidth="1"/>
    <col min="14331" max="14331" width="2" style="4" customWidth="1"/>
    <col min="14332" max="14332" width="7.25" style="4" customWidth="1"/>
    <col min="14333" max="14333" width="6" style="4" customWidth="1"/>
    <col min="14334" max="14334" width="2" style="4" customWidth="1"/>
    <col min="14335" max="14335" width="7.625" style="4" customWidth="1"/>
    <col min="14336" max="14336" width="6" style="4"/>
    <col min="14337" max="14337" width="8.625" style="4" customWidth="1"/>
    <col min="14338" max="14338" width="16.375" style="4" customWidth="1"/>
    <col min="14339" max="14339" width="21.75" style="4" customWidth="1"/>
    <col min="14340" max="14340" width="12.125" style="4" customWidth="1"/>
    <col min="14341" max="14341" width="10.625" style="4" customWidth="1"/>
    <col min="14342" max="14583" width="9" style="4" customWidth="1"/>
    <col min="14584" max="14584" width="5.25" style="4" customWidth="1"/>
    <col min="14585" max="14585" width="12.5" style="4" customWidth="1"/>
    <col min="14586" max="14586" width="6" style="4" customWidth="1"/>
    <col min="14587" max="14587" width="2" style="4" customWidth="1"/>
    <col min="14588" max="14588" width="7.25" style="4" customWidth="1"/>
    <col min="14589" max="14589" width="6" style="4" customWidth="1"/>
    <col min="14590" max="14590" width="2" style="4" customWidth="1"/>
    <col min="14591" max="14591" width="7.625" style="4" customWidth="1"/>
    <col min="14592" max="14592" width="6" style="4"/>
    <col min="14593" max="14593" width="8.625" style="4" customWidth="1"/>
    <col min="14594" max="14594" width="16.375" style="4" customWidth="1"/>
    <col min="14595" max="14595" width="21.75" style="4" customWidth="1"/>
    <col min="14596" max="14596" width="12.125" style="4" customWidth="1"/>
    <col min="14597" max="14597" width="10.625" style="4" customWidth="1"/>
    <col min="14598" max="14839" width="9" style="4" customWidth="1"/>
    <col min="14840" max="14840" width="5.25" style="4" customWidth="1"/>
    <col min="14841" max="14841" width="12.5" style="4" customWidth="1"/>
    <col min="14842" max="14842" width="6" style="4" customWidth="1"/>
    <col min="14843" max="14843" width="2" style="4" customWidth="1"/>
    <col min="14844" max="14844" width="7.25" style="4" customWidth="1"/>
    <col min="14845" max="14845" width="6" style="4" customWidth="1"/>
    <col min="14846" max="14846" width="2" style="4" customWidth="1"/>
    <col min="14847" max="14847" width="7.625" style="4" customWidth="1"/>
    <col min="14848" max="14848" width="6" style="4"/>
    <col min="14849" max="14849" width="8.625" style="4" customWidth="1"/>
    <col min="14850" max="14850" width="16.375" style="4" customWidth="1"/>
    <col min="14851" max="14851" width="21.75" style="4" customWidth="1"/>
    <col min="14852" max="14852" width="12.125" style="4" customWidth="1"/>
    <col min="14853" max="14853" width="10.625" style="4" customWidth="1"/>
    <col min="14854" max="15095" width="9" style="4" customWidth="1"/>
    <col min="15096" max="15096" width="5.25" style="4" customWidth="1"/>
    <col min="15097" max="15097" width="12.5" style="4" customWidth="1"/>
    <col min="15098" max="15098" width="6" style="4" customWidth="1"/>
    <col min="15099" max="15099" width="2" style="4" customWidth="1"/>
    <col min="15100" max="15100" width="7.25" style="4" customWidth="1"/>
    <col min="15101" max="15101" width="6" style="4" customWidth="1"/>
    <col min="15102" max="15102" width="2" style="4" customWidth="1"/>
    <col min="15103" max="15103" width="7.625" style="4" customWidth="1"/>
    <col min="15104" max="15104" width="6" style="4"/>
    <col min="15105" max="15105" width="8.625" style="4" customWidth="1"/>
    <col min="15106" max="15106" width="16.375" style="4" customWidth="1"/>
    <col min="15107" max="15107" width="21.75" style="4" customWidth="1"/>
    <col min="15108" max="15108" width="12.125" style="4" customWidth="1"/>
    <col min="15109" max="15109" width="10.625" style="4" customWidth="1"/>
    <col min="15110" max="15351" width="9" style="4" customWidth="1"/>
    <col min="15352" max="15352" width="5.25" style="4" customWidth="1"/>
    <col min="15353" max="15353" width="12.5" style="4" customWidth="1"/>
    <col min="15354" max="15354" width="6" style="4" customWidth="1"/>
    <col min="15355" max="15355" width="2" style="4" customWidth="1"/>
    <col min="15356" max="15356" width="7.25" style="4" customWidth="1"/>
    <col min="15357" max="15357" width="6" style="4" customWidth="1"/>
    <col min="15358" max="15358" width="2" style="4" customWidth="1"/>
    <col min="15359" max="15359" width="7.625" style="4" customWidth="1"/>
    <col min="15360" max="15360" width="6" style="4"/>
    <col min="15361" max="15361" width="8.625" style="4" customWidth="1"/>
    <col min="15362" max="15362" width="16.375" style="4" customWidth="1"/>
    <col min="15363" max="15363" width="21.75" style="4" customWidth="1"/>
    <col min="15364" max="15364" width="12.125" style="4" customWidth="1"/>
    <col min="15365" max="15365" width="10.625" style="4" customWidth="1"/>
    <col min="15366" max="15607" width="9" style="4" customWidth="1"/>
    <col min="15608" max="15608" width="5.25" style="4" customWidth="1"/>
    <col min="15609" max="15609" width="12.5" style="4" customWidth="1"/>
    <col min="15610" max="15610" width="6" style="4" customWidth="1"/>
    <col min="15611" max="15611" width="2" style="4" customWidth="1"/>
    <col min="15612" max="15612" width="7.25" style="4" customWidth="1"/>
    <col min="15613" max="15613" width="6" style="4" customWidth="1"/>
    <col min="15614" max="15614" width="2" style="4" customWidth="1"/>
    <col min="15615" max="15615" width="7.625" style="4" customWidth="1"/>
    <col min="15616" max="15616" width="6" style="4"/>
    <col min="15617" max="15617" width="8.625" style="4" customWidth="1"/>
    <col min="15618" max="15618" width="16.375" style="4" customWidth="1"/>
    <col min="15619" max="15619" width="21.75" style="4" customWidth="1"/>
    <col min="15620" max="15620" width="12.125" style="4" customWidth="1"/>
    <col min="15621" max="15621" width="10.625" style="4" customWidth="1"/>
    <col min="15622" max="15863" width="9" style="4" customWidth="1"/>
    <col min="15864" max="15864" width="5.25" style="4" customWidth="1"/>
    <col min="15865" max="15865" width="12.5" style="4" customWidth="1"/>
    <col min="15866" max="15866" width="6" style="4" customWidth="1"/>
    <col min="15867" max="15867" width="2" style="4" customWidth="1"/>
    <col min="15868" max="15868" width="7.25" style="4" customWidth="1"/>
    <col min="15869" max="15869" width="6" style="4" customWidth="1"/>
    <col min="15870" max="15870" width="2" style="4" customWidth="1"/>
    <col min="15871" max="15871" width="7.625" style="4" customWidth="1"/>
    <col min="15872" max="15872" width="6" style="4"/>
    <col min="15873" max="15873" width="8.625" style="4" customWidth="1"/>
    <col min="15874" max="15874" width="16.375" style="4" customWidth="1"/>
    <col min="15875" max="15875" width="21.75" style="4" customWidth="1"/>
    <col min="15876" max="15876" width="12.125" style="4" customWidth="1"/>
    <col min="15877" max="15877" width="10.625" style="4" customWidth="1"/>
    <col min="15878" max="16119" width="9" style="4" customWidth="1"/>
    <col min="16120" max="16120" width="5.25" style="4" customWidth="1"/>
    <col min="16121" max="16121" width="12.5" style="4" customWidth="1"/>
    <col min="16122" max="16122" width="6" style="4" customWidth="1"/>
    <col min="16123" max="16123" width="2" style="4" customWidth="1"/>
    <col min="16124" max="16124" width="7.25" style="4" customWidth="1"/>
    <col min="16125" max="16125" width="6" style="4" customWidth="1"/>
    <col min="16126" max="16126" width="2" style="4" customWidth="1"/>
    <col min="16127" max="16127" width="7.625" style="4" customWidth="1"/>
    <col min="16128" max="16128" width="6" style="4"/>
    <col min="16129" max="16129" width="8.625" style="4" customWidth="1"/>
    <col min="16130" max="16130" width="16.375" style="4" customWidth="1"/>
    <col min="16131" max="16131" width="21.75" style="4" customWidth="1"/>
    <col min="16132" max="16132" width="12.125" style="4" customWidth="1"/>
    <col min="16133" max="16133" width="10.625" style="4" customWidth="1"/>
    <col min="16134" max="16375" width="9" style="4" customWidth="1"/>
    <col min="16376" max="16376" width="5.25" style="4" customWidth="1"/>
    <col min="16377" max="16377" width="12.5" style="4" customWidth="1"/>
    <col min="16378" max="16378" width="6" style="4" customWidth="1"/>
    <col min="16379" max="16379" width="2" style="4" customWidth="1"/>
    <col min="16380" max="16380" width="7.25" style="4" customWidth="1"/>
    <col min="16381" max="16381" width="6" style="4" customWidth="1"/>
    <col min="16382" max="16382" width="2" style="4" customWidth="1"/>
    <col min="16383" max="16383" width="7.625" style="4" customWidth="1"/>
    <col min="16384" max="16384" width="6" style="4"/>
  </cols>
  <sheetData>
    <row r="1" spans="1:6" ht="35.25" customHeight="1">
      <c r="A1" s="1" t="s">
        <v>35</v>
      </c>
      <c r="B1" s="2"/>
      <c r="C1" s="3"/>
      <c r="D1" s="2"/>
      <c r="E1" s="2"/>
    </row>
    <row r="2" spans="1:6" ht="21.75" customHeight="1" thickBot="1">
      <c r="A2" s="2" t="s">
        <v>36</v>
      </c>
      <c r="B2" s="2"/>
      <c r="C2" s="3"/>
      <c r="D2" s="5" t="s">
        <v>0</v>
      </c>
      <c r="E2" s="2"/>
    </row>
    <row r="3" spans="1:6" ht="21" customHeight="1">
      <c r="A3" s="329" t="s">
        <v>1</v>
      </c>
      <c r="B3" s="330"/>
      <c r="C3" s="6" t="s">
        <v>2</v>
      </c>
      <c r="D3" s="7" t="s">
        <v>3</v>
      </c>
      <c r="E3" s="2"/>
    </row>
    <row r="4" spans="1:6" ht="21" customHeight="1">
      <c r="A4" s="331" t="s">
        <v>4</v>
      </c>
      <c r="B4" s="332"/>
      <c r="C4" s="8">
        <v>9</v>
      </c>
      <c r="D4" s="9"/>
      <c r="E4" s="2"/>
    </row>
    <row r="5" spans="1:6" ht="21" customHeight="1">
      <c r="A5" s="333"/>
      <c r="B5" s="10" t="s">
        <v>5</v>
      </c>
      <c r="C5" s="8">
        <v>1</v>
      </c>
      <c r="D5" s="9"/>
      <c r="E5" s="2"/>
    </row>
    <row r="6" spans="1:6" ht="21" customHeight="1">
      <c r="A6" s="334"/>
      <c r="B6" s="11" t="s">
        <v>6</v>
      </c>
      <c r="C6" s="8">
        <v>7</v>
      </c>
      <c r="D6" s="9"/>
      <c r="E6" s="2"/>
    </row>
    <row r="7" spans="1:6" ht="21" customHeight="1">
      <c r="A7" s="335"/>
      <c r="B7" s="11" t="s">
        <v>7</v>
      </c>
      <c r="C7" s="12">
        <v>1</v>
      </c>
      <c r="D7" s="9"/>
      <c r="E7" s="2"/>
    </row>
    <row r="8" spans="1:6" ht="21" customHeight="1">
      <c r="A8" s="336" t="s">
        <v>8</v>
      </c>
      <c r="B8" s="337"/>
      <c r="C8" s="8">
        <v>192</v>
      </c>
      <c r="D8" s="13"/>
      <c r="E8" s="2"/>
    </row>
    <row r="9" spans="1:6" ht="21" customHeight="1">
      <c r="A9" s="321" t="s">
        <v>9</v>
      </c>
      <c r="B9" s="322"/>
      <c r="C9" s="14">
        <v>109</v>
      </c>
      <c r="D9" s="15"/>
      <c r="E9" s="2"/>
    </row>
    <row r="10" spans="1:6" ht="16.5" customHeight="1">
      <c r="A10" s="338"/>
      <c r="B10" s="11" t="s">
        <v>10</v>
      </c>
      <c r="C10" s="14">
        <v>22</v>
      </c>
      <c r="D10" s="16"/>
      <c r="E10" s="2"/>
      <c r="F10" s="17"/>
    </row>
    <row r="11" spans="1:6" ht="21" customHeight="1">
      <c r="A11" s="324"/>
      <c r="B11" s="11" t="s">
        <v>11</v>
      </c>
      <c r="C11" s="18">
        <v>1</v>
      </c>
      <c r="D11" s="15"/>
      <c r="E11" s="2"/>
    </row>
    <row r="12" spans="1:6" ht="21" customHeight="1">
      <c r="A12" s="325"/>
      <c r="B12" s="11" t="s">
        <v>12</v>
      </c>
      <c r="C12" s="14">
        <v>86</v>
      </c>
      <c r="D12" s="19"/>
      <c r="E12" s="2"/>
    </row>
    <row r="13" spans="1:6" ht="21" customHeight="1">
      <c r="A13" s="321" t="s">
        <v>13</v>
      </c>
      <c r="B13" s="322"/>
      <c r="C13" s="14">
        <v>22</v>
      </c>
      <c r="D13" s="19"/>
      <c r="E13" s="2"/>
    </row>
    <row r="14" spans="1:6" ht="21" customHeight="1">
      <c r="A14" s="323"/>
      <c r="B14" s="20" t="s">
        <v>14</v>
      </c>
      <c r="C14" s="14">
        <v>7</v>
      </c>
      <c r="D14" s="19"/>
      <c r="E14" s="2"/>
    </row>
    <row r="15" spans="1:6" ht="21" customHeight="1">
      <c r="A15" s="324"/>
      <c r="B15" s="11" t="s">
        <v>15</v>
      </c>
      <c r="C15" s="18">
        <v>7</v>
      </c>
      <c r="D15" s="19"/>
      <c r="E15" s="2"/>
    </row>
    <row r="16" spans="1:6" ht="21" customHeight="1">
      <c r="A16" s="324"/>
      <c r="B16" s="11" t="s">
        <v>16</v>
      </c>
      <c r="C16" s="14">
        <v>3</v>
      </c>
      <c r="D16" s="19"/>
      <c r="E16" s="2"/>
    </row>
    <row r="17" spans="1:5" ht="21" customHeight="1">
      <c r="A17" s="324"/>
      <c r="B17" s="11" t="s">
        <v>17</v>
      </c>
      <c r="C17" s="14">
        <v>2</v>
      </c>
      <c r="D17" s="19"/>
      <c r="E17" s="2"/>
    </row>
    <row r="18" spans="1:5" ht="21" customHeight="1">
      <c r="A18" s="324"/>
      <c r="B18" s="11" t="s">
        <v>18</v>
      </c>
      <c r="C18" s="14">
        <v>1</v>
      </c>
      <c r="D18" s="19"/>
      <c r="E18" s="2"/>
    </row>
    <row r="19" spans="1:5" ht="21" customHeight="1">
      <c r="A19" s="325"/>
      <c r="B19" s="11" t="s">
        <v>19</v>
      </c>
      <c r="C19" s="18">
        <v>2</v>
      </c>
      <c r="D19" s="19"/>
      <c r="E19" s="2"/>
    </row>
    <row r="20" spans="1:5" ht="21" customHeight="1">
      <c r="A20" s="321" t="s">
        <v>20</v>
      </c>
      <c r="B20" s="322"/>
      <c r="C20" s="14">
        <v>18</v>
      </c>
      <c r="D20" s="19"/>
      <c r="E20" s="2"/>
    </row>
    <row r="21" spans="1:5" ht="21" customHeight="1">
      <c r="A21" s="326" t="s">
        <v>21</v>
      </c>
      <c r="B21" s="322"/>
      <c r="C21" s="14">
        <v>43</v>
      </c>
      <c r="D21" s="19"/>
      <c r="E21" s="2"/>
    </row>
    <row r="22" spans="1:5" ht="21" customHeight="1">
      <c r="A22" s="327"/>
      <c r="B22" s="21" t="s">
        <v>22</v>
      </c>
      <c r="C22" s="14">
        <v>1</v>
      </c>
      <c r="D22" s="19"/>
      <c r="E22" s="2"/>
    </row>
    <row r="23" spans="1:5" ht="21" customHeight="1">
      <c r="A23" s="324"/>
      <c r="B23" s="22" t="s">
        <v>23</v>
      </c>
      <c r="C23" s="14">
        <v>1</v>
      </c>
      <c r="D23" s="19"/>
      <c r="E23" s="2"/>
    </row>
    <row r="24" spans="1:5" ht="21" customHeight="1">
      <c r="A24" s="324"/>
      <c r="B24" s="22" t="s">
        <v>24</v>
      </c>
      <c r="C24" s="18">
        <v>1</v>
      </c>
      <c r="D24" s="19"/>
      <c r="E24" s="2"/>
    </row>
    <row r="25" spans="1:5" ht="21" customHeight="1">
      <c r="A25" s="324"/>
      <c r="B25" s="22" t="s">
        <v>25</v>
      </c>
      <c r="C25" s="14">
        <v>15</v>
      </c>
      <c r="D25" s="19"/>
      <c r="E25" s="2"/>
    </row>
    <row r="26" spans="1:5" ht="21" customHeight="1">
      <c r="A26" s="324"/>
      <c r="B26" s="22" t="s">
        <v>26</v>
      </c>
      <c r="C26" s="18">
        <v>3</v>
      </c>
      <c r="D26" s="19"/>
      <c r="E26" s="2"/>
    </row>
    <row r="27" spans="1:5" ht="21" customHeight="1">
      <c r="A27" s="324"/>
      <c r="B27" s="22" t="s">
        <v>27</v>
      </c>
      <c r="C27" s="14">
        <v>1</v>
      </c>
      <c r="D27" s="19"/>
      <c r="E27" s="2"/>
    </row>
    <row r="28" spans="1:5" ht="21" customHeight="1">
      <c r="A28" s="324"/>
      <c r="B28" s="22" t="s">
        <v>28</v>
      </c>
      <c r="C28" s="18">
        <v>1</v>
      </c>
      <c r="D28" s="19"/>
      <c r="E28" s="2"/>
    </row>
    <row r="29" spans="1:5" ht="21" customHeight="1">
      <c r="A29" s="324"/>
      <c r="B29" s="22" t="s">
        <v>29</v>
      </c>
      <c r="C29" s="14">
        <v>1</v>
      </c>
      <c r="D29" s="19"/>
      <c r="E29" s="2"/>
    </row>
    <row r="30" spans="1:5" ht="21" customHeight="1">
      <c r="A30" s="324"/>
      <c r="B30" s="22" t="s">
        <v>30</v>
      </c>
      <c r="C30" s="18">
        <v>11</v>
      </c>
      <c r="D30" s="19"/>
      <c r="E30" s="2"/>
    </row>
    <row r="31" spans="1:5" ht="21" customHeight="1">
      <c r="A31" s="324"/>
      <c r="B31" s="22" t="s">
        <v>31</v>
      </c>
      <c r="C31" s="14">
        <v>0</v>
      </c>
      <c r="D31" s="19"/>
      <c r="E31" s="2"/>
    </row>
    <row r="32" spans="1:5" ht="21" customHeight="1">
      <c r="A32" s="324"/>
      <c r="B32" s="22" t="s">
        <v>32</v>
      </c>
      <c r="C32" s="14">
        <v>1</v>
      </c>
      <c r="D32" s="19"/>
      <c r="E32" s="2"/>
    </row>
    <row r="33" spans="1:5" ht="21" customHeight="1">
      <c r="A33" s="324"/>
      <c r="B33" s="21" t="s">
        <v>33</v>
      </c>
      <c r="C33" s="23">
        <v>5</v>
      </c>
      <c r="D33" s="24"/>
      <c r="E33" s="2"/>
    </row>
    <row r="34" spans="1:5" ht="27" customHeight="1" thickBot="1">
      <c r="A34" s="328"/>
      <c r="B34" s="25" t="s">
        <v>34</v>
      </c>
      <c r="C34" s="26">
        <v>2</v>
      </c>
      <c r="D34" s="27"/>
    </row>
  </sheetData>
  <mergeCells count="11">
    <mergeCell ref="A10:A12"/>
    <mergeCell ref="A3:B3"/>
    <mergeCell ref="A4:B4"/>
    <mergeCell ref="A5:A7"/>
    <mergeCell ref="A8:B8"/>
    <mergeCell ref="A9:B9"/>
    <mergeCell ref="A13:B13"/>
    <mergeCell ref="A14:A19"/>
    <mergeCell ref="A20:B20"/>
    <mergeCell ref="A21:B21"/>
    <mergeCell ref="A22:A34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X55"/>
  <sheetViews>
    <sheetView workbookViewId="0">
      <selection activeCell="A2" sqref="A2"/>
    </sheetView>
  </sheetViews>
  <sheetFormatPr defaultRowHeight="13.5"/>
  <cols>
    <col min="1" max="2" width="3.125" style="4" customWidth="1"/>
    <col min="3" max="3" width="3.75" style="4" customWidth="1"/>
    <col min="4" max="4" width="17.75" style="4" customWidth="1"/>
    <col min="5" max="5" width="18.625" style="4" customWidth="1"/>
    <col min="6" max="6" width="20.875" style="4" customWidth="1"/>
    <col min="7" max="7" width="18.25" style="4" customWidth="1"/>
    <col min="8" max="8" width="19" style="4" customWidth="1"/>
    <col min="9" max="9" width="15.125" style="4" customWidth="1"/>
    <col min="10" max="11" width="17.75" style="4" customWidth="1"/>
    <col min="12" max="12" width="17.875" style="4" customWidth="1"/>
    <col min="13" max="256" width="9" style="4"/>
    <col min="257" max="258" width="3.125" style="4" customWidth="1"/>
    <col min="259" max="259" width="3.75" style="4" customWidth="1"/>
    <col min="260" max="260" width="17.75" style="4" customWidth="1"/>
    <col min="261" max="261" width="18.625" style="4" customWidth="1"/>
    <col min="262" max="262" width="20.875" style="4" customWidth="1"/>
    <col min="263" max="263" width="18.25" style="4" customWidth="1"/>
    <col min="264" max="264" width="19" style="4" customWidth="1"/>
    <col min="265" max="265" width="15.125" style="4" customWidth="1"/>
    <col min="266" max="267" width="17.75" style="4" customWidth="1"/>
    <col min="268" max="268" width="17.875" style="4" customWidth="1"/>
    <col min="269" max="512" width="9" style="4"/>
    <col min="513" max="514" width="3.125" style="4" customWidth="1"/>
    <col min="515" max="515" width="3.75" style="4" customWidth="1"/>
    <col min="516" max="516" width="17.75" style="4" customWidth="1"/>
    <col min="517" max="517" width="18.625" style="4" customWidth="1"/>
    <col min="518" max="518" width="20.875" style="4" customWidth="1"/>
    <col min="519" max="519" width="18.25" style="4" customWidth="1"/>
    <col min="520" max="520" width="19" style="4" customWidth="1"/>
    <col min="521" max="521" width="15.125" style="4" customWidth="1"/>
    <col min="522" max="523" width="17.75" style="4" customWidth="1"/>
    <col min="524" max="524" width="17.875" style="4" customWidth="1"/>
    <col min="525" max="768" width="9" style="4"/>
    <col min="769" max="770" width="3.125" style="4" customWidth="1"/>
    <col min="771" max="771" width="3.75" style="4" customWidth="1"/>
    <col min="772" max="772" width="17.75" style="4" customWidth="1"/>
    <col min="773" max="773" width="18.625" style="4" customWidth="1"/>
    <col min="774" max="774" width="20.875" style="4" customWidth="1"/>
    <col min="775" max="775" width="18.25" style="4" customWidth="1"/>
    <col min="776" max="776" width="19" style="4" customWidth="1"/>
    <col min="777" max="777" width="15.125" style="4" customWidth="1"/>
    <col min="778" max="779" width="17.75" style="4" customWidth="1"/>
    <col min="780" max="780" width="17.875" style="4" customWidth="1"/>
    <col min="781" max="1024" width="9" style="4"/>
    <col min="1025" max="1026" width="3.125" style="4" customWidth="1"/>
    <col min="1027" max="1027" width="3.75" style="4" customWidth="1"/>
    <col min="1028" max="1028" width="17.75" style="4" customWidth="1"/>
    <col min="1029" max="1029" width="18.625" style="4" customWidth="1"/>
    <col min="1030" max="1030" width="20.875" style="4" customWidth="1"/>
    <col min="1031" max="1031" width="18.25" style="4" customWidth="1"/>
    <col min="1032" max="1032" width="19" style="4" customWidth="1"/>
    <col min="1033" max="1033" width="15.125" style="4" customWidth="1"/>
    <col min="1034" max="1035" width="17.75" style="4" customWidth="1"/>
    <col min="1036" max="1036" width="17.875" style="4" customWidth="1"/>
    <col min="1037" max="1280" width="9" style="4"/>
    <col min="1281" max="1282" width="3.125" style="4" customWidth="1"/>
    <col min="1283" max="1283" width="3.75" style="4" customWidth="1"/>
    <col min="1284" max="1284" width="17.75" style="4" customWidth="1"/>
    <col min="1285" max="1285" width="18.625" style="4" customWidth="1"/>
    <col min="1286" max="1286" width="20.875" style="4" customWidth="1"/>
    <col min="1287" max="1287" width="18.25" style="4" customWidth="1"/>
    <col min="1288" max="1288" width="19" style="4" customWidth="1"/>
    <col min="1289" max="1289" width="15.125" style="4" customWidth="1"/>
    <col min="1290" max="1291" width="17.75" style="4" customWidth="1"/>
    <col min="1292" max="1292" width="17.875" style="4" customWidth="1"/>
    <col min="1293" max="1536" width="9" style="4"/>
    <col min="1537" max="1538" width="3.125" style="4" customWidth="1"/>
    <col min="1539" max="1539" width="3.75" style="4" customWidth="1"/>
    <col min="1540" max="1540" width="17.75" style="4" customWidth="1"/>
    <col min="1541" max="1541" width="18.625" style="4" customWidth="1"/>
    <col min="1542" max="1542" width="20.875" style="4" customWidth="1"/>
    <col min="1543" max="1543" width="18.25" style="4" customWidth="1"/>
    <col min="1544" max="1544" width="19" style="4" customWidth="1"/>
    <col min="1545" max="1545" width="15.125" style="4" customWidth="1"/>
    <col min="1546" max="1547" width="17.75" style="4" customWidth="1"/>
    <col min="1548" max="1548" width="17.875" style="4" customWidth="1"/>
    <col min="1549" max="1792" width="9" style="4"/>
    <col min="1793" max="1794" width="3.125" style="4" customWidth="1"/>
    <col min="1795" max="1795" width="3.75" style="4" customWidth="1"/>
    <col min="1796" max="1796" width="17.75" style="4" customWidth="1"/>
    <col min="1797" max="1797" width="18.625" style="4" customWidth="1"/>
    <col min="1798" max="1798" width="20.875" style="4" customWidth="1"/>
    <col min="1799" max="1799" width="18.25" style="4" customWidth="1"/>
    <col min="1800" max="1800" width="19" style="4" customWidth="1"/>
    <col min="1801" max="1801" width="15.125" style="4" customWidth="1"/>
    <col min="1802" max="1803" width="17.75" style="4" customWidth="1"/>
    <col min="1804" max="1804" width="17.875" style="4" customWidth="1"/>
    <col min="1805" max="2048" width="9" style="4"/>
    <col min="2049" max="2050" width="3.125" style="4" customWidth="1"/>
    <col min="2051" max="2051" width="3.75" style="4" customWidth="1"/>
    <col min="2052" max="2052" width="17.75" style="4" customWidth="1"/>
    <col min="2053" max="2053" width="18.625" style="4" customWidth="1"/>
    <col min="2054" max="2054" width="20.875" style="4" customWidth="1"/>
    <col min="2055" max="2055" width="18.25" style="4" customWidth="1"/>
    <col min="2056" max="2056" width="19" style="4" customWidth="1"/>
    <col min="2057" max="2057" width="15.125" style="4" customWidth="1"/>
    <col min="2058" max="2059" width="17.75" style="4" customWidth="1"/>
    <col min="2060" max="2060" width="17.875" style="4" customWidth="1"/>
    <col min="2061" max="2304" width="9" style="4"/>
    <col min="2305" max="2306" width="3.125" style="4" customWidth="1"/>
    <col min="2307" max="2307" width="3.75" style="4" customWidth="1"/>
    <col min="2308" max="2308" width="17.75" style="4" customWidth="1"/>
    <col min="2309" max="2309" width="18.625" style="4" customWidth="1"/>
    <col min="2310" max="2310" width="20.875" style="4" customWidth="1"/>
    <col min="2311" max="2311" width="18.25" style="4" customWidth="1"/>
    <col min="2312" max="2312" width="19" style="4" customWidth="1"/>
    <col min="2313" max="2313" width="15.125" style="4" customWidth="1"/>
    <col min="2314" max="2315" width="17.75" style="4" customWidth="1"/>
    <col min="2316" max="2316" width="17.875" style="4" customWidth="1"/>
    <col min="2317" max="2560" width="9" style="4"/>
    <col min="2561" max="2562" width="3.125" style="4" customWidth="1"/>
    <col min="2563" max="2563" width="3.75" style="4" customWidth="1"/>
    <col min="2564" max="2564" width="17.75" style="4" customWidth="1"/>
    <col min="2565" max="2565" width="18.625" style="4" customWidth="1"/>
    <col min="2566" max="2566" width="20.875" style="4" customWidth="1"/>
    <col min="2567" max="2567" width="18.25" style="4" customWidth="1"/>
    <col min="2568" max="2568" width="19" style="4" customWidth="1"/>
    <col min="2569" max="2569" width="15.125" style="4" customWidth="1"/>
    <col min="2570" max="2571" width="17.75" style="4" customWidth="1"/>
    <col min="2572" max="2572" width="17.875" style="4" customWidth="1"/>
    <col min="2573" max="2816" width="9" style="4"/>
    <col min="2817" max="2818" width="3.125" style="4" customWidth="1"/>
    <col min="2819" max="2819" width="3.75" style="4" customWidth="1"/>
    <col min="2820" max="2820" width="17.75" style="4" customWidth="1"/>
    <col min="2821" max="2821" width="18.625" style="4" customWidth="1"/>
    <col min="2822" max="2822" width="20.875" style="4" customWidth="1"/>
    <col min="2823" max="2823" width="18.25" style="4" customWidth="1"/>
    <col min="2824" max="2824" width="19" style="4" customWidth="1"/>
    <col min="2825" max="2825" width="15.125" style="4" customWidth="1"/>
    <col min="2826" max="2827" width="17.75" style="4" customWidth="1"/>
    <col min="2828" max="2828" width="17.875" style="4" customWidth="1"/>
    <col min="2829" max="3072" width="9" style="4"/>
    <col min="3073" max="3074" width="3.125" style="4" customWidth="1"/>
    <col min="3075" max="3075" width="3.75" style="4" customWidth="1"/>
    <col min="3076" max="3076" width="17.75" style="4" customWidth="1"/>
    <col min="3077" max="3077" width="18.625" style="4" customWidth="1"/>
    <col min="3078" max="3078" width="20.875" style="4" customWidth="1"/>
    <col min="3079" max="3079" width="18.25" style="4" customWidth="1"/>
    <col min="3080" max="3080" width="19" style="4" customWidth="1"/>
    <col min="3081" max="3081" width="15.125" style="4" customWidth="1"/>
    <col min="3082" max="3083" width="17.75" style="4" customWidth="1"/>
    <col min="3084" max="3084" width="17.875" style="4" customWidth="1"/>
    <col min="3085" max="3328" width="9" style="4"/>
    <col min="3329" max="3330" width="3.125" style="4" customWidth="1"/>
    <col min="3331" max="3331" width="3.75" style="4" customWidth="1"/>
    <col min="3332" max="3332" width="17.75" style="4" customWidth="1"/>
    <col min="3333" max="3333" width="18.625" style="4" customWidth="1"/>
    <col min="3334" max="3334" width="20.875" style="4" customWidth="1"/>
    <col min="3335" max="3335" width="18.25" style="4" customWidth="1"/>
    <col min="3336" max="3336" width="19" style="4" customWidth="1"/>
    <col min="3337" max="3337" width="15.125" style="4" customWidth="1"/>
    <col min="3338" max="3339" width="17.75" style="4" customWidth="1"/>
    <col min="3340" max="3340" width="17.875" style="4" customWidth="1"/>
    <col min="3341" max="3584" width="9" style="4"/>
    <col min="3585" max="3586" width="3.125" style="4" customWidth="1"/>
    <col min="3587" max="3587" width="3.75" style="4" customWidth="1"/>
    <col min="3588" max="3588" width="17.75" style="4" customWidth="1"/>
    <col min="3589" max="3589" width="18.625" style="4" customWidth="1"/>
    <col min="3590" max="3590" width="20.875" style="4" customWidth="1"/>
    <col min="3591" max="3591" width="18.25" style="4" customWidth="1"/>
    <col min="3592" max="3592" width="19" style="4" customWidth="1"/>
    <col min="3593" max="3593" width="15.125" style="4" customWidth="1"/>
    <col min="3594" max="3595" width="17.75" style="4" customWidth="1"/>
    <col min="3596" max="3596" width="17.875" style="4" customWidth="1"/>
    <col min="3597" max="3840" width="9" style="4"/>
    <col min="3841" max="3842" width="3.125" style="4" customWidth="1"/>
    <col min="3843" max="3843" width="3.75" style="4" customWidth="1"/>
    <col min="3844" max="3844" width="17.75" style="4" customWidth="1"/>
    <col min="3845" max="3845" width="18.625" style="4" customWidth="1"/>
    <col min="3846" max="3846" width="20.875" style="4" customWidth="1"/>
    <col min="3847" max="3847" width="18.25" style="4" customWidth="1"/>
    <col min="3848" max="3848" width="19" style="4" customWidth="1"/>
    <col min="3849" max="3849" width="15.125" style="4" customWidth="1"/>
    <col min="3850" max="3851" width="17.75" style="4" customWidth="1"/>
    <col min="3852" max="3852" width="17.875" style="4" customWidth="1"/>
    <col min="3853" max="4096" width="9" style="4"/>
    <col min="4097" max="4098" width="3.125" style="4" customWidth="1"/>
    <col min="4099" max="4099" width="3.75" style="4" customWidth="1"/>
    <col min="4100" max="4100" width="17.75" style="4" customWidth="1"/>
    <col min="4101" max="4101" width="18.625" style="4" customWidth="1"/>
    <col min="4102" max="4102" width="20.875" style="4" customWidth="1"/>
    <col min="4103" max="4103" width="18.25" style="4" customWidth="1"/>
    <col min="4104" max="4104" width="19" style="4" customWidth="1"/>
    <col min="4105" max="4105" width="15.125" style="4" customWidth="1"/>
    <col min="4106" max="4107" width="17.75" style="4" customWidth="1"/>
    <col min="4108" max="4108" width="17.875" style="4" customWidth="1"/>
    <col min="4109" max="4352" width="9" style="4"/>
    <col min="4353" max="4354" width="3.125" style="4" customWidth="1"/>
    <col min="4355" max="4355" width="3.75" style="4" customWidth="1"/>
    <col min="4356" max="4356" width="17.75" style="4" customWidth="1"/>
    <col min="4357" max="4357" width="18.625" style="4" customWidth="1"/>
    <col min="4358" max="4358" width="20.875" style="4" customWidth="1"/>
    <col min="4359" max="4359" width="18.25" style="4" customWidth="1"/>
    <col min="4360" max="4360" width="19" style="4" customWidth="1"/>
    <col min="4361" max="4361" width="15.125" style="4" customWidth="1"/>
    <col min="4362" max="4363" width="17.75" style="4" customWidth="1"/>
    <col min="4364" max="4364" width="17.875" style="4" customWidth="1"/>
    <col min="4365" max="4608" width="9" style="4"/>
    <col min="4609" max="4610" width="3.125" style="4" customWidth="1"/>
    <col min="4611" max="4611" width="3.75" style="4" customWidth="1"/>
    <col min="4612" max="4612" width="17.75" style="4" customWidth="1"/>
    <col min="4613" max="4613" width="18.625" style="4" customWidth="1"/>
    <col min="4614" max="4614" width="20.875" style="4" customWidth="1"/>
    <col min="4615" max="4615" width="18.25" style="4" customWidth="1"/>
    <col min="4616" max="4616" width="19" style="4" customWidth="1"/>
    <col min="4617" max="4617" width="15.125" style="4" customWidth="1"/>
    <col min="4618" max="4619" width="17.75" style="4" customWidth="1"/>
    <col min="4620" max="4620" width="17.875" style="4" customWidth="1"/>
    <col min="4621" max="4864" width="9" style="4"/>
    <col min="4865" max="4866" width="3.125" style="4" customWidth="1"/>
    <col min="4867" max="4867" width="3.75" style="4" customWidth="1"/>
    <col min="4868" max="4868" width="17.75" style="4" customWidth="1"/>
    <col min="4869" max="4869" width="18.625" style="4" customWidth="1"/>
    <col min="4870" max="4870" width="20.875" style="4" customWidth="1"/>
    <col min="4871" max="4871" width="18.25" style="4" customWidth="1"/>
    <col min="4872" max="4872" width="19" style="4" customWidth="1"/>
    <col min="4873" max="4873" width="15.125" style="4" customWidth="1"/>
    <col min="4874" max="4875" width="17.75" style="4" customWidth="1"/>
    <col min="4876" max="4876" width="17.875" style="4" customWidth="1"/>
    <col min="4877" max="5120" width="9" style="4"/>
    <col min="5121" max="5122" width="3.125" style="4" customWidth="1"/>
    <col min="5123" max="5123" width="3.75" style="4" customWidth="1"/>
    <col min="5124" max="5124" width="17.75" style="4" customWidth="1"/>
    <col min="5125" max="5125" width="18.625" style="4" customWidth="1"/>
    <col min="5126" max="5126" width="20.875" style="4" customWidth="1"/>
    <col min="5127" max="5127" width="18.25" style="4" customWidth="1"/>
    <col min="5128" max="5128" width="19" style="4" customWidth="1"/>
    <col min="5129" max="5129" width="15.125" style="4" customWidth="1"/>
    <col min="5130" max="5131" width="17.75" style="4" customWidth="1"/>
    <col min="5132" max="5132" width="17.875" style="4" customWidth="1"/>
    <col min="5133" max="5376" width="9" style="4"/>
    <col min="5377" max="5378" width="3.125" style="4" customWidth="1"/>
    <col min="5379" max="5379" width="3.75" style="4" customWidth="1"/>
    <col min="5380" max="5380" width="17.75" style="4" customWidth="1"/>
    <col min="5381" max="5381" width="18.625" style="4" customWidth="1"/>
    <col min="5382" max="5382" width="20.875" style="4" customWidth="1"/>
    <col min="5383" max="5383" width="18.25" style="4" customWidth="1"/>
    <col min="5384" max="5384" width="19" style="4" customWidth="1"/>
    <col min="5385" max="5385" width="15.125" style="4" customWidth="1"/>
    <col min="5386" max="5387" width="17.75" style="4" customWidth="1"/>
    <col min="5388" max="5388" width="17.875" style="4" customWidth="1"/>
    <col min="5389" max="5632" width="9" style="4"/>
    <col min="5633" max="5634" width="3.125" style="4" customWidth="1"/>
    <col min="5635" max="5635" width="3.75" style="4" customWidth="1"/>
    <col min="5636" max="5636" width="17.75" style="4" customWidth="1"/>
    <col min="5637" max="5637" width="18.625" style="4" customWidth="1"/>
    <col min="5638" max="5638" width="20.875" style="4" customWidth="1"/>
    <col min="5639" max="5639" width="18.25" style="4" customWidth="1"/>
    <col min="5640" max="5640" width="19" style="4" customWidth="1"/>
    <col min="5641" max="5641" width="15.125" style="4" customWidth="1"/>
    <col min="5642" max="5643" width="17.75" style="4" customWidth="1"/>
    <col min="5644" max="5644" width="17.875" style="4" customWidth="1"/>
    <col min="5645" max="5888" width="9" style="4"/>
    <col min="5889" max="5890" width="3.125" style="4" customWidth="1"/>
    <col min="5891" max="5891" width="3.75" style="4" customWidth="1"/>
    <col min="5892" max="5892" width="17.75" style="4" customWidth="1"/>
    <col min="5893" max="5893" width="18.625" style="4" customWidth="1"/>
    <col min="5894" max="5894" width="20.875" style="4" customWidth="1"/>
    <col min="5895" max="5895" width="18.25" style="4" customWidth="1"/>
    <col min="5896" max="5896" width="19" style="4" customWidth="1"/>
    <col min="5897" max="5897" width="15.125" style="4" customWidth="1"/>
    <col min="5898" max="5899" width="17.75" style="4" customWidth="1"/>
    <col min="5900" max="5900" width="17.875" style="4" customWidth="1"/>
    <col min="5901" max="6144" width="9" style="4"/>
    <col min="6145" max="6146" width="3.125" style="4" customWidth="1"/>
    <col min="6147" max="6147" width="3.75" style="4" customWidth="1"/>
    <col min="6148" max="6148" width="17.75" style="4" customWidth="1"/>
    <col min="6149" max="6149" width="18.625" style="4" customWidth="1"/>
    <col min="6150" max="6150" width="20.875" style="4" customWidth="1"/>
    <col min="6151" max="6151" width="18.25" style="4" customWidth="1"/>
    <col min="6152" max="6152" width="19" style="4" customWidth="1"/>
    <col min="6153" max="6153" width="15.125" style="4" customWidth="1"/>
    <col min="6154" max="6155" width="17.75" style="4" customWidth="1"/>
    <col min="6156" max="6156" width="17.875" style="4" customWidth="1"/>
    <col min="6157" max="6400" width="9" style="4"/>
    <col min="6401" max="6402" width="3.125" style="4" customWidth="1"/>
    <col min="6403" max="6403" width="3.75" style="4" customWidth="1"/>
    <col min="6404" max="6404" width="17.75" style="4" customWidth="1"/>
    <col min="6405" max="6405" width="18.625" style="4" customWidth="1"/>
    <col min="6406" max="6406" width="20.875" style="4" customWidth="1"/>
    <col min="6407" max="6407" width="18.25" style="4" customWidth="1"/>
    <col min="6408" max="6408" width="19" style="4" customWidth="1"/>
    <col min="6409" max="6409" width="15.125" style="4" customWidth="1"/>
    <col min="6410" max="6411" width="17.75" style="4" customWidth="1"/>
    <col min="6412" max="6412" width="17.875" style="4" customWidth="1"/>
    <col min="6413" max="6656" width="9" style="4"/>
    <col min="6657" max="6658" width="3.125" style="4" customWidth="1"/>
    <col min="6659" max="6659" width="3.75" style="4" customWidth="1"/>
    <col min="6660" max="6660" width="17.75" style="4" customWidth="1"/>
    <col min="6661" max="6661" width="18.625" style="4" customWidth="1"/>
    <col min="6662" max="6662" width="20.875" style="4" customWidth="1"/>
    <col min="6663" max="6663" width="18.25" style="4" customWidth="1"/>
    <col min="6664" max="6664" width="19" style="4" customWidth="1"/>
    <col min="6665" max="6665" width="15.125" style="4" customWidth="1"/>
    <col min="6666" max="6667" width="17.75" style="4" customWidth="1"/>
    <col min="6668" max="6668" width="17.875" style="4" customWidth="1"/>
    <col min="6669" max="6912" width="9" style="4"/>
    <col min="6913" max="6914" width="3.125" style="4" customWidth="1"/>
    <col min="6915" max="6915" width="3.75" style="4" customWidth="1"/>
    <col min="6916" max="6916" width="17.75" style="4" customWidth="1"/>
    <col min="6917" max="6917" width="18.625" style="4" customWidth="1"/>
    <col min="6918" max="6918" width="20.875" style="4" customWidth="1"/>
    <col min="6919" max="6919" width="18.25" style="4" customWidth="1"/>
    <col min="6920" max="6920" width="19" style="4" customWidth="1"/>
    <col min="6921" max="6921" width="15.125" style="4" customWidth="1"/>
    <col min="6922" max="6923" width="17.75" style="4" customWidth="1"/>
    <col min="6924" max="6924" width="17.875" style="4" customWidth="1"/>
    <col min="6925" max="7168" width="9" style="4"/>
    <col min="7169" max="7170" width="3.125" style="4" customWidth="1"/>
    <col min="7171" max="7171" width="3.75" style="4" customWidth="1"/>
    <col min="7172" max="7172" width="17.75" style="4" customWidth="1"/>
    <col min="7173" max="7173" width="18.625" style="4" customWidth="1"/>
    <col min="7174" max="7174" width="20.875" style="4" customWidth="1"/>
    <col min="7175" max="7175" width="18.25" style="4" customWidth="1"/>
    <col min="7176" max="7176" width="19" style="4" customWidth="1"/>
    <col min="7177" max="7177" width="15.125" style="4" customWidth="1"/>
    <col min="7178" max="7179" width="17.75" style="4" customWidth="1"/>
    <col min="7180" max="7180" width="17.875" style="4" customWidth="1"/>
    <col min="7181" max="7424" width="9" style="4"/>
    <col min="7425" max="7426" width="3.125" style="4" customWidth="1"/>
    <col min="7427" max="7427" width="3.75" style="4" customWidth="1"/>
    <col min="7428" max="7428" width="17.75" style="4" customWidth="1"/>
    <col min="7429" max="7429" width="18.625" style="4" customWidth="1"/>
    <col min="7430" max="7430" width="20.875" style="4" customWidth="1"/>
    <col min="7431" max="7431" width="18.25" style="4" customWidth="1"/>
    <col min="7432" max="7432" width="19" style="4" customWidth="1"/>
    <col min="7433" max="7433" width="15.125" style="4" customWidth="1"/>
    <col min="7434" max="7435" width="17.75" style="4" customWidth="1"/>
    <col min="7436" max="7436" width="17.875" style="4" customWidth="1"/>
    <col min="7437" max="7680" width="9" style="4"/>
    <col min="7681" max="7682" width="3.125" style="4" customWidth="1"/>
    <col min="7683" max="7683" width="3.75" style="4" customWidth="1"/>
    <col min="7684" max="7684" width="17.75" style="4" customWidth="1"/>
    <col min="7685" max="7685" width="18.625" style="4" customWidth="1"/>
    <col min="7686" max="7686" width="20.875" style="4" customWidth="1"/>
    <col min="7687" max="7687" width="18.25" style="4" customWidth="1"/>
    <col min="7688" max="7688" width="19" style="4" customWidth="1"/>
    <col min="7689" max="7689" width="15.125" style="4" customWidth="1"/>
    <col min="7690" max="7691" width="17.75" style="4" customWidth="1"/>
    <col min="7692" max="7692" width="17.875" style="4" customWidth="1"/>
    <col min="7693" max="7936" width="9" style="4"/>
    <col min="7937" max="7938" width="3.125" style="4" customWidth="1"/>
    <col min="7939" max="7939" width="3.75" style="4" customWidth="1"/>
    <col min="7940" max="7940" width="17.75" style="4" customWidth="1"/>
    <col min="7941" max="7941" width="18.625" style="4" customWidth="1"/>
    <col min="7942" max="7942" width="20.875" style="4" customWidth="1"/>
    <col min="7943" max="7943" width="18.25" style="4" customWidth="1"/>
    <col min="7944" max="7944" width="19" style="4" customWidth="1"/>
    <col min="7945" max="7945" width="15.125" style="4" customWidth="1"/>
    <col min="7946" max="7947" width="17.75" style="4" customWidth="1"/>
    <col min="7948" max="7948" width="17.875" style="4" customWidth="1"/>
    <col min="7949" max="8192" width="9" style="4"/>
    <col min="8193" max="8194" width="3.125" style="4" customWidth="1"/>
    <col min="8195" max="8195" width="3.75" style="4" customWidth="1"/>
    <col min="8196" max="8196" width="17.75" style="4" customWidth="1"/>
    <col min="8197" max="8197" width="18.625" style="4" customWidth="1"/>
    <col min="8198" max="8198" width="20.875" style="4" customWidth="1"/>
    <col min="8199" max="8199" width="18.25" style="4" customWidth="1"/>
    <col min="8200" max="8200" width="19" style="4" customWidth="1"/>
    <col min="8201" max="8201" width="15.125" style="4" customWidth="1"/>
    <col min="8202" max="8203" width="17.75" style="4" customWidth="1"/>
    <col min="8204" max="8204" width="17.875" style="4" customWidth="1"/>
    <col min="8205" max="8448" width="9" style="4"/>
    <col min="8449" max="8450" width="3.125" style="4" customWidth="1"/>
    <col min="8451" max="8451" width="3.75" style="4" customWidth="1"/>
    <col min="8452" max="8452" width="17.75" style="4" customWidth="1"/>
    <col min="8453" max="8453" width="18.625" style="4" customWidth="1"/>
    <col min="8454" max="8454" width="20.875" style="4" customWidth="1"/>
    <col min="8455" max="8455" width="18.25" style="4" customWidth="1"/>
    <col min="8456" max="8456" width="19" style="4" customWidth="1"/>
    <col min="8457" max="8457" width="15.125" style="4" customWidth="1"/>
    <col min="8458" max="8459" width="17.75" style="4" customWidth="1"/>
    <col min="8460" max="8460" width="17.875" style="4" customWidth="1"/>
    <col min="8461" max="8704" width="9" style="4"/>
    <col min="8705" max="8706" width="3.125" style="4" customWidth="1"/>
    <col min="8707" max="8707" width="3.75" style="4" customWidth="1"/>
    <col min="8708" max="8708" width="17.75" style="4" customWidth="1"/>
    <col min="8709" max="8709" width="18.625" style="4" customWidth="1"/>
    <col min="8710" max="8710" width="20.875" style="4" customWidth="1"/>
    <col min="8711" max="8711" width="18.25" style="4" customWidth="1"/>
    <col min="8712" max="8712" width="19" style="4" customWidth="1"/>
    <col min="8713" max="8713" width="15.125" style="4" customWidth="1"/>
    <col min="8714" max="8715" width="17.75" style="4" customWidth="1"/>
    <col min="8716" max="8716" width="17.875" style="4" customWidth="1"/>
    <col min="8717" max="8960" width="9" style="4"/>
    <col min="8961" max="8962" width="3.125" style="4" customWidth="1"/>
    <col min="8963" max="8963" width="3.75" style="4" customWidth="1"/>
    <col min="8964" max="8964" width="17.75" style="4" customWidth="1"/>
    <col min="8965" max="8965" width="18.625" style="4" customWidth="1"/>
    <col min="8966" max="8966" width="20.875" style="4" customWidth="1"/>
    <col min="8967" max="8967" width="18.25" style="4" customWidth="1"/>
    <col min="8968" max="8968" width="19" style="4" customWidth="1"/>
    <col min="8969" max="8969" width="15.125" style="4" customWidth="1"/>
    <col min="8970" max="8971" width="17.75" style="4" customWidth="1"/>
    <col min="8972" max="8972" width="17.875" style="4" customWidth="1"/>
    <col min="8973" max="9216" width="9" style="4"/>
    <col min="9217" max="9218" width="3.125" style="4" customWidth="1"/>
    <col min="9219" max="9219" width="3.75" style="4" customWidth="1"/>
    <col min="9220" max="9220" width="17.75" style="4" customWidth="1"/>
    <col min="9221" max="9221" width="18.625" style="4" customWidth="1"/>
    <col min="9222" max="9222" width="20.875" style="4" customWidth="1"/>
    <col min="9223" max="9223" width="18.25" style="4" customWidth="1"/>
    <col min="9224" max="9224" width="19" style="4" customWidth="1"/>
    <col min="9225" max="9225" width="15.125" style="4" customWidth="1"/>
    <col min="9226" max="9227" width="17.75" style="4" customWidth="1"/>
    <col min="9228" max="9228" width="17.875" style="4" customWidth="1"/>
    <col min="9229" max="9472" width="9" style="4"/>
    <col min="9473" max="9474" width="3.125" style="4" customWidth="1"/>
    <col min="9475" max="9475" width="3.75" style="4" customWidth="1"/>
    <col min="9476" max="9476" width="17.75" style="4" customWidth="1"/>
    <col min="9477" max="9477" width="18.625" style="4" customWidth="1"/>
    <col min="9478" max="9478" width="20.875" style="4" customWidth="1"/>
    <col min="9479" max="9479" width="18.25" style="4" customWidth="1"/>
    <col min="9480" max="9480" width="19" style="4" customWidth="1"/>
    <col min="9481" max="9481" width="15.125" style="4" customWidth="1"/>
    <col min="9482" max="9483" width="17.75" style="4" customWidth="1"/>
    <col min="9484" max="9484" width="17.875" style="4" customWidth="1"/>
    <col min="9485" max="9728" width="9" style="4"/>
    <col min="9729" max="9730" width="3.125" style="4" customWidth="1"/>
    <col min="9731" max="9731" width="3.75" style="4" customWidth="1"/>
    <col min="9732" max="9732" width="17.75" style="4" customWidth="1"/>
    <col min="9733" max="9733" width="18.625" style="4" customWidth="1"/>
    <col min="9734" max="9734" width="20.875" style="4" customWidth="1"/>
    <col min="9735" max="9735" width="18.25" style="4" customWidth="1"/>
    <col min="9736" max="9736" width="19" style="4" customWidth="1"/>
    <col min="9737" max="9737" width="15.125" style="4" customWidth="1"/>
    <col min="9738" max="9739" width="17.75" style="4" customWidth="1"/>
    <col min="9740" max="9740" width="17.875" style="4" customWidth="1"/>
    <col min="9741" max="9984" width="9" style="4"/>
    <col min="9985" max="9986" width="3.125" style="4" customWidth="1"/>
    <col min="9987" max="9987" width="3.75" style="4" customWidth="1"/>
    <col min="9988" max="9988" width="17.75" style="4" customWidth="1"/>
    <col min="9989" max="9989" width="18.625" style="4" customWidth="1"/>
    <col min="9990" max="9990" width="20.875" style="4" customWidth="1"/>
    <col min="9991" max="9991" width="18.25" style="4" customWidth="1"/>
    <col min="9992" max="9992" width="19" style="4" customWidth="1"/>
    <col min="9993" max="9993" width="15.125" style="4" customWidth="1"/>
    <col min="9994" max="9995" width="17.75" style="4" customWidth="1"/>
    <col min="9996" max="9996" width="17.875" style="4" customWidth="1"/>
    <col min="9997" max="10240" width="9" style="4"/>
    <col min="10241" max="10242" width="3.125" style="4" customWidth="1"/>
    <col min="10243" max="10243" width="3.75" style="4" customWidth="1"/>
    <col min="10244" max="10244" width="17.75" style="4" customWidth="1"/>
    <col min="10245" max="10245" width="18.625" style="4" customWidth="1"/>
    <col min="10246" max="10246" width="20.875" style="4" customWidth="1"/>
    <col min="10247" max="10247" width="18.25" style="4" customWidth="1"/>
    <col min="10248" max="10248" width="19" style="4" customWidth="1"/>
    <col min="10249" max="10249" width="15.125" style="4" customWidth="1"/>
    <col min="10250" max="10251" width="17.75" style="4" customWidth="1"/>
    <col min="10252" max="10252" width="17.875" style="4" customWidth="1"/>
    <col min="10253" max="10496" width="9" style="4"/>
    <col min="10497" max="10498" width="3.125" style="4" customWidth="1"/>
    <col min="10499" max="10499" width="3.75" style="4" customWidth="1"/>
    <col min="10500" max="10500" width="17.75" style="4" customWidth="1"/>
    <col min="10501" max="10501" width="18.625" style="4" customWidth="1"/>
    <col min="10502" max="10502" width="20.875" style="4" customWidth="1"/>
    <col min="10503" max="10503" width="18.25" style="4" customWidth="1"/>
    <col min="10504" max="10504" width="19" style="4" customWidth="1"/>
    <col min="10505" max="10505" width="15.125" style="4" customWidth="1"/>
    <col min="10506" max="10507" width="17.75" style="4" customWidth="1"/>
    <col min="10508" max="10508" width="17.875" style="4" customWidth="1"/>
    <col min="10509" max="10752" width="9" style="4"/>
    <col min="10753" max="10754" width="3.125" style="4" customWidth="1"/>
    <col min="10755" max="10755" width="3.75" style="4" customWidth="1"/>
    <col min="10756" max="10756" width="17.75" style="4" customWidth="1"/>
    <col min="10757" max="10757" width="18.625" style="4" customWidth="1"/>
    <col min="10758" max="10758" width="20.875" style="4" customWidth="1"/>
    <col min="10759" max="10759" width="18.25" style="4" customWidth="1"/>
    <col min="10760" max="10760" width="19" style="4" customWidth="1"/>
    <col min="10761" max="10761" width="15.125" style="4" customWidth="1"/>
    <col min="10762" max="10763" width="17.75" style="4" customWidth="1"/>
    <col min="10764" max="10764" width="17.875" style="4" customWidth="1"/>
    <col min="10765" max="11008" width="9" style="4"/>
    <col min="11009" max="11010" width="3.125" style="4" customWidth="1"/>
    <col min="11011" max="11011" width="3.75" style="4" customWidth="1"/>
    <col min="11012" max="11012" width="17.75" style="4" customWidth="1"/>
    <col min="11013" max="11013" width="18.625" style="4" customWidth="1"/>
    <col min="11014" max="11014" width="20.875" style="4" customWidth="1"/>
    <col min="11015" max="11015" width="18.25" style="4" customWidth="1"/>
    <col min="11016" max="11016" width="19" style="4" customWidth="1"/>
    <col min="11017" max="11017" width="15.125" style="4" customWidth="1"/>
    <col min="11018" max="11019" width="17.75" style="4" customWidth="1"/>
    <col min="11020" max="11020" width="17.875" style="4" customWidth="1"/>
    <col min="11021" max="11264" width="9" style="4"/>
    <col min="11265" max="11266" width="3.125" style="4" customWidth="1"/>
    <col min="11267" max="11267" width="3.75" style="4" customWidth="1"/>
    <col min="11268" max="11268" width="17.75" style="4" customWidth="1"/>
    <col min="11269" max="11269" width="18.625" style="4" customWidth="1"/>
    <col min="11270" max="11270" width="20.875" style="4" customWidth="1"/>
    <col min="11271" max="11271" width="18.25" style="4" customWidth="1"/>
    <col min="11272" max="11272" width="19" style="4" customWidth="1"/>
    <col min="11273" max="11273" width="15.125" style="4" customWidth="1"/>
    <col min="11274" max="11275" width="17.75" style="4" customWidth="1"/>
    <col min="11276" max="11276" width="17.875" style="4" customWidth="1"/>
    <col min="11277" max="11520" width="9" style="4"/>
    <col min="11521" max="11522" width="3.125" style="4" customWidth="1"/>
    <col min="11523" max="11523" width="3.75" style="4" customWidth="1"/>
    <col min="11524" max="11524" width="17.75" style="4" customWidth="1"/>
    <col min="11525" max="11525" width="18.625" style="4" customWidth="1"/>
    <col min="11526" max="11526" width="20.875" style="4" customWidth="1"/>
    <col min="11527" max="11527" width="18.25" style="4" customWidth="1"/>
    <col min="11528" max="11528" width="19" style="4" customWidth="1"/>
    <col min="11529" max="11529" width="15.125" style="4" customWidth="1"/>
    <col min="11530" max="11531" width="17.75" style="4" customWidth="1"/>
    <col min="11532" max="11532" width="17.875" style="4" customWidth="1"/>
    <col min="11533" max="11776" width="9" style="4"/>
    <col min="11777" max="11778" width="3.125" style="4" customWidth="1"/>
    <col min="11779" max="11779" width="3.75" style="4" customWidth="1"/>
    <col min="11780" max="11780" width="17.75" style="4" customWidth="1"/>
    <col min="11781" max="11781" width="18.625" style="4" customWidth="1"/>
    <col min="11782" max="11782" width="20.875" style="4" customWidth="1"/>
    <col min="11783" max="11783" width="18.25" style="4" customWidth="1"/>
    <col min="11784" max="11784" width="19" style="4" customWidth="1"/>
    <col min="11785" max="11785" width="15.125" style="4" customWidth="1"/>
    <col min="11786" max="11787" width="17.75" style="4" customWidth="1"/>
    <col min="11788" max="11788" width="17.875" style="4" customWidth="1"/>
    <col min="11789" max="12032" width="9" style="4"/>
    <col min="12033" max="12034" width="3.125" style="4" customWidth="1"/>
    <col min="12035" max="12035" width="3.75" style="4" customWidth="1"/>
    <col min="12036" max="12036" width="17.75" style="4" customWidth="1"/>
    <col min="12037" max="12037" width="18.625" style="4" customWidth="1"/>
    <col min="12038" max="12038" width="20.875" style="4" customWidth="1"/>
    <col min="12039" max="12039" width="18.25" style="4" customWidth="1"/>
    <col min="12040" max="12040" width="19" style="4" customWidth="1"/>
    <col min="12041" max="12041" width="15.125" style="4" customWidth="1"/>
    <col min="12042" max="12043" width="17.75" style="4" customWidth="1"/>
    <col min="12044" max="12044" width="17.875" style="4" customWidth="1"/>
    <col min="12045" max="12288" width="9" style="4"/>
    <col min="12289" max="12290" width="3.125" style="4" customWidth="1"/>
    <col min="12291" max="12291" width="3.75" style="4" customWidth="1"/>
    <col min="12292" max="12292" width="17.75" style="4" customWidth="1"/>
    <col min="12293" max="12293" width="18.625" style="4" customWidth="1"/>
    <col min="12294" max="12294" width="20.875" style="4" customWidth="1"/>
    <col min="12295" max="12295" width="18.25" style="4" customWidth="1"/>
    <col min="12296" max="12296" width="19" style="4" customWidth="1"/>
    <col min="12297" max="12297" width="15.125" style="4" customWidth="1"/>
    <col min="12298" max="12299" width="17.75" style="4" customWidth="1"/>
    <col min="12300" max="12300" width="17.875" style="4" customWidth="1"/>
    <col min="12301" max="12544" width="9" style="4"/>
    <col min="12545" max="12546" width="3.125" style="4" customWidth="1"/>
    <col min="12547" max="12547" width="3.75" style="4" customWidth="1"/>
    <col min="12548" max="12548" width="17.75" style="4" customWidth="1"/>
    <col min="12549" max="12549" width="18.625" style="4" customWidth="1"/>
    <col min="12550" max="12550" width="20.875" style="4" customWidth="1"/>
    <col min="12551" max="12551" width="18.25" style="4" customWidth="1"/>
    <col min="12552" max="12552" width="19" style="4" customWidth="1"/>
    <col min="12553" max="12553" width="15.125" style="4" customWidth="1"/>
    <col min="12554" max="12555" width="17.75" style="4" customWidth="1"/>
    <col min="12556" max="12556" width="17.875" style="4" customWidth="1"/>
    <col min="12557" max="12800" width="9" style="4"/>
    <col min="12801" max="12802" width="3.125" style="4" customWidth="1"/>
    <col min="12803" max="12803" width="3.75" style="4" customWidth="1"/>
    <col min="12804" max="12804" width="17.75" style="4" customWidth="1"/>
    <col min="12805" max="12805" width="18.625" style="4" customWidth="1"/>
    <col min="12806" max="12806" width="20.875" style="4" customWidth="1"/>
    <col min="12807" max="12807" width="18.25" style="4" customWidth="1"/>
    <col min="12808" max="12808" width="19" style="4" customWidth="1"/>
    <col min="12809" max="12809" width="15.125" style="4" customWidth="1"/>
    <col min="12810" max="12811" width="17.75" style="4" customWidth="1"/>
    <col min="12812" max="12812" width="17.875" style="4" customWidth="1"/>
    <col min="12813" max="13056" width="9" style="4"/>
    <col min="13057" max="13058" width="3.125" style="4" customWidth="1"/>
    <col min="13059" max="13059" width="3.75" style="4" customWidth="1"/>
    <col min="13060" max="13060" width="17.75" style="4" customWidth="1"/>
    <col min="13061" max="13061" width="18.625" style="4" customWidth="1"/>
    <col min="13062" max="13062" width="20.875" style="4" customWidth="1"/>
    <col min="13063" max="13063" width="18.25" style="4" customWidth="1"/>
    <col min="13064" max="13064" width="19" style="4" customWidth="1"/>
    <col min="13065" max="13065" width="15.125" style="4" customWidth="1"/>
    <col min="13066" max="13067" width="17.75" style="4" customWidth="1"/>
    <col min="13068" max="13068" width="17.875" style="4" customWidth="1"/>
    <col min="13069" max="13312" width="9" style="4"/>
    <col min="13313" max="13314" width="3.125" style="4" customWidth="1"/>
    <col min="13315" max="13315" width="3.75" style="4" customWidth="1"/>
    <col min="13316" max="13316" width="17.75" style="4" customWidth="1"/>
    <col min="13317" max="13317" width="18.625" style="4" customWidth="1"/>
    <col min="13318" max="13318" width="20.875" style="4" customWidth="1"/>
    <col min="13319" max="13319" width="18.25" style="4" customWidth="1"/>
    <col min="13320" max="13320" width="19" style="4" customWidth="1"/>
    <col min="13321" max="13321" width="15.125" style="4" customWidth="1"/>
    <col min="13322" max="13323" width="17.75" style="4" customWidth="1"/>
    <col min="13324" max="13324" width="17.875" style="4" customWidth="1"/>
    <col min="13325" max="13568" width="9" style="4"/>
    <col min="13569" max="13570" width="3.125" style="4" customWidth="1"/>
    <col min="13571" max="13571" width="3.75" style="4" customWidth="1"/>
    <col min="13572" max="13572" width="17.75" style="4" customWidth="1"/>
    <col min="13573" max="13573" width="18.625" style="4" customWidth="1"/>
    <col min="13574" max="13574" width="20.875" style="4" customWidth="1"/>
    <col min="13575" max="13575" width="18.25" style="4" customWidth="1"/>
    <col min="13576" max="13576" width="19" style="4" customWidth="1"/>
    <col min="13577" max="13577" width="15.125" style="4" customWidth="1"/>
    <col min="13578" max="13579" width="17.75" style="4" customWidth="1"/>
    <col min="13580" max="13580" width="17.875" style="4" customWidth="1"/>
    <col min="13581" max="13824" width="9" style="4"/>
    <col min="13825" max="13826" width="3.125" style="4" customWidth="1"/>
    <col min="13827" max="13827" width="3.75" style="4" customWidth="1"/>
    <col min="13828" max="13828" width="17.75" style="4" customWidth="1"/>
    <col min="13829" max="13829" width="18.625" style="4" customWidth="1"/>
    <col min="13830" max="13830" width="20.875" style="4" customWidth="1"/>
    <col min="13831" max="13831" width="18.25" style="4" customWidth="1"/>
    <col min="13832" max="13832" width="19" style="4" customWidth="1"/>
    <col min="13833" max="13833" width="15.125" style="4" customWidth="1"/>
    <col min="13834" max="13835" width="17.75" style="4" customWidth="1"/>
    <col min="13836" max="13836" width="17.875" style="4" customWidth="1"/>
    <col min="13837" max="14080" width="9" style="4"/>
    <col min="14081" max="14082" width="3.125" style="4" customWidth="1"/>
    <col min="14083" max="14083" width="3.75" style="4" customWidth="1"/>
    <col min="14084" max="14084" width="17.75" style="4" customWidth="1"/>
    <col min="14085" max="14085" width="18.625" style="4" customWidth="1"/>
    <col min="14086" max="14086" width="20.875" style="4" customWidth="1"/>
    <col min="14087" max="14087" width="18.25" style="4" customWidth="1"/>
    <col min="14088" max="14088" width="19" style="4" customWidth="1"/>
    <col min="14089" max="14089" width="15.125" style="4" customWidth="1"/>
    <col min="14090" max="14091" width="17.75" style="4" customWidth="1"/>
    <col min="14092" max="14092" width="17.875" style="4" customWidth="1"/>
    <col min="14093" max="14336" width="9" style="4"/>
    <col min="14337" max="14338" width="3.125" style="4" customWidth="1"/>
    <col min="14339" max="14339" width="3.75" style="4" customWidth="1"/>
    <col min="14340" max="14340" width="17.75" style="4" customWidth="1"/>
    <col min="14341" max="14341" width="18.625" style="4" customWidth="1"/>
    <col min="14342" max="14342" width="20.875" style="4" customWidth="1"/>
    <col min="14343" max="14343" width="18.25" style="4" customWidth="1"/>
    <col min="14344" max="14344" width="19" style="4" customWidth="1"/>
    <col min="14345" max="14345" width="15.125" style="4" customWidth="1"/>
    <col min="14346" max="14347" width="17.75" style="4" customWidth="1"/>
    <col min="14348" max="14348" width="17.875" style="4" customWidth="1"/>
    <col min="14349" max="14592" width="9" style="4"/>
    <col min="14593" max="14594" width="3.125" style="4" customWidth="1"/>
    <col min="14595" max="14595" width="3.75" style="4" customWidth="1"/>
    <col min="14596" max="14596" width="17.75" style="4" customWidth="1"/>
    <col min="14597" max="14597" width="18.625" style="4" customWidth="1"/>
    <col min="14598" max="14598" width="20.875" style="4" customWidth="1"/>
    <col min="14599" max="14599" width="18.25" style="4" customWidth="1"/>
    <col min="14600" max="14600" width="19" style="4" customWidth="1"/>
    <col min="14601" max="14601" width="15.125" style="4" customWidth="1"/>
    <col min="14602" max="14603" width="17.75" style="4" customWidth="1"/>
    <col min="14604" max="14604" width="17.875" style="4" customWidth="1"/>
    <col min="14605" max="14848" width="9" style="4"/>
    <col min="14849" max="14850" width="3.125" style="4" customWidth="1"/>
    <col min="14851" max="14851" width="3.75" style="4" customWidth="1"/>
    <col min="14852" max="14852" width="17.75" style="4" customWidth="1"/>
    <col min="14853" max="14853" width="18.625" style="4" customWidth="1"/>
    <col min="14854" max="14854" width="20.875" style="4" customWidth="1"/>
    <col min="14855" max="14855" width="18.25" style="4" customWidth="1"/>
    <col min="14856" max="14856" width="19" style="4" customWidth="1"/>
    <col min="14857" max="14857" width="15.125" style="4" customWidth="1"/>
    <col min="14858" max="14859" width="17.75" style="4" customWidth="1"/>
    <col min="14860" max="14860" width="17.875" style="4" customWidth="1"/>
    <col min="14861" max="15104" width="9" style="4"/>
    <col min="15105" max="15106" width="3.125" style="4" customWidth="1"/>
    <col min="15107" max="15107" width="3.75" style="4" customWidth="1"/>
    <col min="15108" max="15108" width="17.75" style="4" customWidth="1"/>
    <col min="15109" max="15109" width="18.625" style="4" customWidth="1"/>
    <col min="15110" max="15110" width="20.875" style="4" customWidth="1"/>
    <col min="15111" max="15111" width="18.25" style="4" customWidth="1"/>
    <col min="15112" max="15112" width="19" style="4" customWidth="1"/>
    <col min="15113" max="15113" width="15.125" style="4" customWidth="1"/>
    <col min="15114" max="15115" width="17.75" style="4" customWidth="1"/>
    <col min="15116" max="15116" width="17.875" style="4" customWidth="1"/>
    <col min="15117" max="15360" width="9" style="4"/>
    <col min="15361" max="15362" width="3.125" style="4" customWidth="1"/>
    <col min="15363" max="15363" width="3.75" style="4" customWidth="1"/>
    <col min="15364" max="15364" width="17.75" style="4" customWidth="1"/>
    <col min="15365" max="15365" width="18.625" style="4" customWidth="1"/>
    <col min="15366" max="15366" width="20.875" style="4" customWidth="1"/>
    <col min="15367" max="15367" width="18.25" style="4" customWidth="1"/>
    <col min="15368" max="15368" width="19" style="4" customWidth="1"/>
    <col min="15369" max="15369" width="15.125" style="4" customWidth="1"/>
    <col min="15370" max="15371" width="17.75" style="4" customWidth="1"/>
    <col min="15372" max="15372" width="17.875" style="4" customWidth="1"/>
    <col min="15373" max="15616" width="9" style="4"/>
    <col min="15617" max="15618" width="3.125" style="4" customWidth="1"/>
    <col min="15619" max="15619" width="3.75" style="4" customWidth="1"/>
    <col min="15620" max="15620" width="17.75" style="4" customWidth="1"/>
    <col min="15621" max="15621" width="18.625" style="4" customWidth="1"/>
    <col min="15622" max="15622" width="20.875" style="4" customWidth="1"/>
    <col min="15623" max="15623" width="18.25" style="4" customWidth="1"/>
    <col min="15624" max="15624" width="19" style="4" customWidth="1"/>
    <col min="15625" max="15625" width="15.125" style="4" customWidth="1"/>
    <col min="15626" max="15627" width="17.75" style="4" customWidth="1"/>
    <col min="15628" max="15628" width="17.875" style="4" customWidth="1"/>
    <col min="15629" max="15872" width="9" style="4"/>
    <col min="15873" max="15874" width="3.125" style="4" customWidth="1"/>
    <col min="15875" max="15875" width="3.75" style="4" customWidth="1"/>
    <col min="15876" max="15876" width="17.75" style="4" customWidth="1"/>
    <col min="15877" max="15877" width="18.625" style="4" customWidth="1"/>
    <col min="15878" max="15878" width="20.875" style="4" customWidth="1"/>
    <col min="15879" max="15879" width="18.25" style="4" customWidth="1"/>
    <col min="15880" max="15880" width="19" style="4" customWidth="1"/>
    <col min="15881" max="15881" width="15.125" style="4" customWidth="1"/>
    <col min="15882" max="15883" width="17.75" style="4" customWidth="1"/>
    <col min="15884" max="15884" width="17.875" style="4" customWidth="1"/>
    <col min="15885" max="16128" width="9" style="4"/>
    <col min="16129" max="16130" width="3.125" style="4" customWidth="1"/>
    <col min="16131" max="16131" width="3.75" style="4" customWidth="1"/>
    <col min="16132" max="16132" width="17.75" style="4" customWidth="1"/>
    <col min="16133" max="16133" width="18.625" style="4" customWidth="1"/>
    <col min="16134" max="16134" width="20.875" style="4" customWidth="1"/>
    <col min="16135" max="16135" width="18.25" style="4" customWidth="1"/>
    <col min="16136" max="16136" width="19" style="4" customWidth="1"/>
    <col min="16137" max="16137" width="15.125" style="4" customWidth="1"/>
    <col min="16138" max="16139" width="17.75" style="4" customWidth="1"/>
    <col min="16140" max="16140" width="17.875" style="4" customWidth="1"/>
    <col min="16141" max="16384" width="9" style="4"/>
  </cols>
  <sheetData>
    <row r="1" spans="1:50" ht="25.5" customHeight="1">
      <c r="A1" s="357" t="s">
        <v>229</v>
      </c>
      <c r="B1" s="358"/>
      <c r="C1" s="358"/>
      <c r="D1" s="358"/>
      <c r="E1" s="358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</row>
    <row r="2" spans="1:50" ht="7.5" customHeight="1">
      <c r="A2" s="30"/>
      <c r="B2" s="31"/>
      <c r="C2" s="31"/>
      <c r="D2" s="31"/>
      <c r="E2" s="31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</row>
    <row r="3" spans="1:50" ht="14.25">
      <c r="A3" s="359"/>
      <c r="B3" s="359"/>
      <c r="C3" s="359"/>
      <c r="D3" s="359"/>
      <c r="E3" s="359"/>
      <c r="F3" s="29"/>
      <c r="G3" s="29"/>
      <c r="H3" s="29"/>
      <c r="I3" s="29"/>
      <c r="J3" s="29"/>
      <c r="K3" s="360" t="s">
        <v>37</v>
      </c>
      <c r="L3" s="360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</row>
    <row r="4" spans="1:50" ht="3" customHeight="1" thickBot="1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</row>
    <row r="5" spans="1:50" ht="18" customHeight="1">
      <c r="A5" s="361" t="s">
        <v>38</v>
      </c>
      <c r="B5" s="362"/>
      <c r="C5" s="362"/>
      <c r="D5" s="362"/>
      <c r="E5" s="363" t="s">
        <v>39</v>
      </c>
      <c r="F5" s="363" t="s">
        <v>40</v>
      </c>
      <c r="G5" s="363" t="s">
        <v>41</v>
      </c>
      <c r="H5" s="363" t="s">
        <v>42</v>
      </c>
      <c r="I5" s="363" t="s">
        <v>43</v>
      </c>
      <c r="J5" s="362" t="s">
        <v>44</v>
      </c>
      <c r="K5" s="362"/>
      <c r="L5" s="32" t="s">
        <v>45</v>
      </c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</row>
    <row r="6" spans="1:50" ht="18" customHeight="1">
      <c r="A6" s="34" t="s">
        <v>46</v>
      </c>
      <c r="B6" s="35" t="s">
        <v>47</v>
      </c>
      <c r="C6" s="35" t="s">
        <v>48</v>
      </c>
      <c r="D6" s="35" t="s">
        <v>49</v>
      </c>
      <c r="E6" s="364"/>
      <c r="F6" s="364"/>
      <c r="G6" s="364"/>
      <c r="H6" s="364"/>
      <c r="I6" s="364"/>
      <c r="J6" s="35" t="s">
        <v>50</v>
      </c>
      <c r="K6" s="35" t="s">
        <v>51</v>
      </c>
      <c r="L6" s="36" t="s">
        <v>52</v>
      </c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</row>
    <row r="7" spans="1:50" ht="18" customHeight="1">
      <c r="A7" s="352" t="s">
        <v>53</v>
      </c>
      <c r="B7" s="353"/>
      <c r="C7" s="353"/>
      <c r="D7" s="353"/>
      <c r="E7" s="37">
        <v>21765782000</v>
      </c>
      <c r="F7" s="37">
        <f>19885957323+53149269</f>
        <v>19939106592</v>
      </c>
      <c r="G7" s="37">
        <f>+G8+G29</f>
        <v>18207509709</v>
      </c>
      <c r="H7" s="37">
        <v>1671859957</v>
      </c>
      <c r="I7" s="37">
        <v>63373200</v>
      </c>
      <c r="J7" s="37">
        <f>+J8+J29</f>
        <v>1826675408</v>
      </c>
      <c r="K7" s="37">
        <f>+K8+K29</f>
        <v>1731596883</v>
      </c>
      <c r="L7" s="38">
        <f>+L8+L29</f>
        <v>0</v>
      </c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</row>
    <row r="8" spans="1:50" ht="18" customHeight="1">
      <c r="A8" s="39"/>
      <c r="B8" s="354" t="s">
        <v>54</v>
      </c>
      <c r="C8" s="354"/>
      <c r="D8" s="354"/>
      <c r="E8" s="40">
        <v>19646616000</v>
      </c>
      <c r="F8" s="40">
        <v>17429556033</v>
      </c>
      <c r="G8" s="40">
        <v>15800712108</v>
      </c>
      <c r="H8" s="40">
        <v>1628843925</v>
      </c>
      <c r="I8" s="40">
        <v>63373200</v>
      </c>
      <c r="J8" s="40">
        <f>+J9+J15+J21+J25+J23</f>
        <v>2217059967</v>
      </c>
      <c r="K8" s="40">
        <f>+K9+K15+K21+K25+K23</f>
        <v>1628843925</v>
      </c>
      <c r="L8" s="41">
        <f>+L9+L15+L21+L25+L23</f>
        <v>0</v>
      </c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</row>
    <row r="9" spans="1:50" ht="18" customHeight="1">
      <c r="A9" s="42"/>
      <c r="B9" s="43"/>
      <c r="C9" s="351" t="s">
        <v>55</v>
      </c>
      <c r="D9" s="351"/>
      <c r="E9" s="44">
        <v>13102770000</v>
      </c>
      <c r="F9" s="44">
        <v>11450044699</v>
      </c>
      <c r="G9" s="44">
        <v>10333608763</v>
      </c>
      <c r="H9" s="44">
        <v>1116435936</v>
      </c>
      <c r="I9" s="44">
        <v>22173071</v>
      </c>
      <c r="J9" s="44">
        <f>SUM(J10:J14)</f>
        <v>1652725301</v>
      </c>
      <c r="K9" s="44">
        <f>SUM(K10:K14)</f>
        <v>1116435936</v>
      </c>
      <c r="L9" s="45">
        <f>SUM(L10:L14)</f>
        <v>0</v>
      </c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</row>
    <row r="10" spans="1:50" ht="18" customHeight="1">
      <c r="A10" s="46"/>
      <c r="B10" s="47"/>
      <c r="C10" s="48"/>
      <c r="D10" s="48" t="s">
        <v>56</v>
      </c>
      <c r="E10" s="49">
        <v>25550000</v>
      </c>
      <c r="F10" s="49">
        <v>19896610</v>
      </c>
      <c r="G10" s="49">
        <v>19203420</v>
      </c>
      <c r="H10" s="49">
        <v>693190</v>
      </c>
      <c r="I10" s="50"/>
      <c r="J10" s="51">
        <f>+E10-F10</f>
        <v>5653390</v>
      </c>
      <c r="K10" s="49">
        <f t="shared" ref="J10:K14" si="0">+F10-G10</f>
        <v>693190</v>
      </c>
      <c r="L10" s="52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</row>
    <row r="11" spans="1:50" ht="18" customHeight="1">
      <c r="A11" s="46"/>
      <c r="B11" s="47"/>
      <c r="C11" s="47"/>
      <c r="D11" s="47" t="s">
        <v>57</v>
      </c>
      <c r="E11" s="53">
        <v>9579790000</v>
      </c>
      <c r="F11" s="53">
        <v>9134544794</v>
      </c>
      <c r="G11" s="53">
        <v>8284204606</v>
      </c>
      <c r="H11" s="53">
        <v>850340188</v>
      </c>
      <c r="I11" s="54">
        <v>17378876</v>
      </c>
      <c r="J11" s="55">
        <f>+E11-F11</f>
        <v>445245206</v>
      </c>
      <c r="K11" s="53">
        <f t="shared" si="0"/>
        <v>850340188</v>
      </c>
      <c r="L11" s="56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</row>
    <row r="12" spans="1:50" ht="18" customHeight="1">
      <c r="A12" s="46"/>
      <c r="B12" s="47"/>
      <c r="C12" s="47"/>
      <c r="D12" s="47" t="s">
        <v>58</v>
      </c>
      <c r="E12" s="53">
        <v>1965160000</v>
      </c>
      <c r="F12" s="53">
        <v>1325322175</v>
      </c>
      <c r="G12" s="53">
        <v>1170369204</v>
      </c>
      <c r="H12" s="53">
        <v>154952971</v>
      </c>
      <c r="I12" s="54">
        <v>806305</v>
      </c>
      <c r="J12" s="57">
        <f t="shared" si="0"/>
        <v>639837825</v>
      </c>
      <c r="K12" s="58">
        <f t="shared" si="0"/>
        <v>154952971</v>
      </c>
      <c r="L12" s="56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</row>
    <row r="13" spans="1:50" ht="18" customHeight="1">
      <c r="A13" s="46"/>
      <c r="B13" s="47"/>
      <c r="C13" s="47"/>
      <c r="D13" s="47" t="s">
        <v>59</v>
      </c>
      <c r="E13" s="53">
        <v>167170000</v>
      </c>
      <c r="F13" s="53">
        <v>181517040</v>
      </c>
      <c r="G13" s="53">
        <v>145880936</v>
      </c>
      <c r="H13" s="53">
        <v>35636104</v>
      </c>
      <c r="I13" s="54">
        <v>3937880</v>
      </c>
      <c r="J13" s="59">
        <f>+E13-F13</f>
        <v>-14347040</v>
      </c>
      <c r="K13" s="53">
        <f t="shared" si="0"/>
        <v>35636104</v>
      </c>
      <c r="L13" s="56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</row>
    <row r="14" spans="1:50" ht="18" customHeight="1">
      <c r="A14" s="46"/>
      <c r="B14" s="47"/>
      <c r="C14" s="60"/>
      <c r="D14" s="60" t="s">
        <v>60</v>
      </c>
      <c r="E14" s="61">
        <v>1365100000</v>
      </c>
      <c r="F14" s="61">
        <v>788764080</v>
      </c>
      <c r="G14" s="61">
        <v>713950597</v>
      </c>
      <c r="H14" s="61">
        <v>74813483</v>
      </c>
      <c r="I14" s="62">
        <v>50010</v>
      </c>
      <c r="J14" s="63">
        <f t="shared" si="0"/>
        <v>576335920</v>
      </c>
      <c r="K14" s="61">
        <f t="shared" si="0"/>
        <v>74813483</v>
      </c>
      <c r="L14" s="64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</row>
    <row r="15" spans="1:50" ht="18" customHeight="1">
      <c r="A15" s="46"/>
      <c r="B15" s="47"/>
      <c r="C15" s="351" t="s">
        <v>61</v>
      </c>
      <c r="D15" s="351"/>
      <c r="E15" s="44">
        <v>4472948000</v>
      </c>
      <c r="F15" s="44">
        <v>4248293361</v>
      </c>
      <c r="G15" s="44">
        <v>3880284522</v>
      </c>
      <c r="H15" s="44">
        <v>368008839</v>
      </c>
      <c r="I15" s="44">
        <v>41200129</v>
      </c>
      <c r="J15" s="44">
        <f>SUM(J16:J20)</f>
        <v>224654639</v>
      </c>
      <c r="K15" s="44">
        <f>SUM(K16:K20)</f>
        <v>368008839</v>
      </c>
      <c r="L15" s="45">
        <f>SUM(L16:L20)</f>
        <v>0</v>
      </c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</row>
    <row r="16" spans="1:50" ht="18" customHeight="1">
      <c r="A16" s="46"/>
      <c r="B16" s="47"/>
      <c r="C16" s="48"/>
      <c r="D16" s="48" t="s">
        <v>56</v>
      </c>
      <c r="E16" s="49">
        <v>254966000</v>
      </c>
      <c r="F16" s="49">
        <v>213512520</v>
      </c>
      <c r="G16" s="49">
        <v>184118583</v>
      </c>
      <c r="H16" s="49">
        <v>29393937</v>
      </c>
      <c r="I16" s="49"/>
      <c r="J16" s="51">
        <f>+E16-F16</f>
        <v>41453480</v>
      </c>
      <c r="K16" s="49">
        <f>+F16-G16</f>
        <v>29393937</v>
      </c>
      <c r="L16" s="65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</row>
    <row r="17" spans="1:50" ht="18" customHeight="1">
      <c r="A17" s="46"/>
      <c r="B17" s="47"/>
      <c r="C17" s="47"/>
      <c r="D17" s="47" t="s">
        <v>57</v>
      </c>
      <c r="E17" s="53">
        <v>3520242000</v>
      </c>
      <c r="F17" s="53">
        <v>3389612372</v>
      </c>
      <c r="G17" s="53">
        <v>3141476760</v>
      </c>
      <c r="H17" s="53">
        <v>248135612</v>
      </c>
      <c r="I17" s="53">
        <v>22603118</v>
      </c>
      <c r="J17" s="59">
        <f t="shared" ref="J17:K20" si="1">+E17-F17</f>
        <v>130629628</v>
      </c>
      <c r="K17" s="53">
        <f t="shared" si="1"/>
        <v>248135612</v>
      </c>
      <c r="L17" s="66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</row>
    <row r="18" spans="1:50" ht="18" customHeight="1">
      <c r="A18" s="46"/>
      <c r="B18" s="47"/>
      <c r="C18" s="47"/>
      <c r="D18" s="47" t="s">
        <v>58</v>
      </c>
      <c r="E18" s="53">
        <v>516149000</v>
      </c>
      <c r="F18" s="53">
        <v>489765549</v>
      </c>
      <c r="G18" s="53">
        <v>427624587</v>
      </c>
      <c r="H18" s="53">
        <v>62140962</v>
      </c>
      <c r="I18" s="53">
        <v>8210331</v>
      </c>
      <c r="J18" s="57">
        <f t="shared" si="1"/>
        <v>26383451</v>
      </c>
      <c r="K18" s="53">
        <f t="shared" si="1"/>
        <v>62140962</v>
      </c>
      <c r="L18" s="66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</row>
    <row r="19" spans="1:50" ht="18" customHeight="1">
      <c r="A19" s="46"/>
      <c r="B19" s="47"/>
      <c r="C19" s="47"/>
      <c r="D19" s="47" t="s">
        <v>59</v>
      </c>
      <c r="E19" s="53">
        <v>158985000</v>
      </c>
      <c r="F19" s="53">
        <v>140847140</v>
      </c>
      <c r="G19" s="53">
        <v>113077192</v>
      </c>
      <c r="H19" s="53">
        <v>27769948</v>
      </c>
      <c r="I19" s="53">
        <v>9527270</v>
      </c>
      <c r="J19" s="67">
        <f t="shared" si="1"/>
        <v>18137860</v>
      </c>
      <c r="K19" s="53">
        <f t="shared" si="1"/>
        <v>27769948</v>
      </c>
      <c r="L19" s="66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</row>
    <row r="20" spans="1:50" ht="18" customHeight="1">
      <c r="A20" s="46"/>
      <c r="B20" s="47"/>
      <c r="C20" s="60"/>
      <c r="D20" s="60" t="s">
        <v>60</v>
      </c>
      <c r="E20" s="61">
        <v>22606000</v>
      </c>
      <c r="F20" s="61">
        <v>14555780</v>
      </c>
      <c r="G20" s="61">
        <v>13987400</v>
      </c>
      <c r="H20" s="61">
        <v>568380</v>
      </c>
      <c r="I20" s="61">
        <v>859410</v>
      </c>
      <c r="J20" s="68">
        <f t="shared" si="1"/>
        <v>8050220</v>
      </c>
      <c r="K20" s="61">
        <f t="shared" si="1"/>
        <v>568380</v>
      </c>
      <c r="L20" s="69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</row>
    <row r="21" spans="1:50" ht="18" customHeight="1">
      <c r="A21" s="46"/>
      <c r="B21" s="47"/>
      <c r="C21" s="70" t="s">
        <v>62</v>
      </c>
      <c r="D21" s="60"/>
      <c r="E21" s="61">
        <v>1047123000</v>
      </c>
      <c r="F21" s="61">
        <v>779583180</v>
      </c>
      <c r="G21" s="61">
        <v>728755490</v>
      </c>
      <c r="H21" s="61">
        <v>50827690</v>
      </c>
      <c r="I21" s="61">
        <v>0</v>
      </c>
      <c r="J21" s="71">
        <f t="shared" ref="J21:L23" si="2">+J22</f>
        <v>267539820</v>
      </c>
      <c r="K21" s="61">
        <f t="shared" si="2"/>
        <v>50827690</v>
      </c>
      <c r="L21" s="69">
        <f t="shared" si="2"/>
        <v>0</v>
      </c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</row>
    <row r="22" spans="1:50" ht="18" customHeight="1">
      <c r="A22" s="46"/>
      <c r="B22" s="47"/>
      <c r="C22" s="60"/>
      <c r="D22" s="60" t="s">
        <v>63</v>
      </c>
      <c r="E22" s="61">
        <v>1047123000</v>
      </c>
      <c r="F22" s="61">
        <v>779583180</v>
      </c>
      <c r="G22" s="61">
        <v>728755490</v>
      </c>
      <c r="H22" s="61">
        <v>50827690</v>
      </c>
      <c r="I22" s="61"/>
      <c r="J22" s="71">
        <f>+E22-F22</f>
        <v>267539820</v>
      </c>
      <c r="K22" s="61">
        <f>+F22-G22</f>
        <v>50827690</v>
      </c>
      <c r="L22" s="69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</row>
    <row r="23" spans="1:50" ht="18" customHeight="1">
      <c r="A23" s="46"/>
      <c r="B23" s="47"/>
      <c r="C23" s="70" t="s">
        <v>64</v>
      </c>
      <c r="D23" s="60"/>
      <c r="E23" s="61">
        <v>5000000</v>
      </c>
      <c r="F23" s="61">
        <v>0</v>
      </c>
      <c r="G23" s="61">
        <v>0</v>
      </c>
      <c r="H23" s="61">
        <v>0</v>
      </c>
      <c r="I23" s="61">
        <v>0</v>
      </c>
      <c r="J23" s="71">
        <f t="shared" si="2"/>
        <v>5000000</v>
      </c>
      <c r="K23" s="61">
        <f t="shared" si="2"/>
        <v>0</v>
      </c>
      <c r="L23" s="69">
        <f t="shared" si="2"/>
        <v>0</v>
      </c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</row>
    <row r="24" spans="1:50" ht="18" customHeight="1">
      <c r="A24" s="46"/>
      <c r="B24" s="47"/>
      <c r="C24" s="60"/>
      <c r="D24" s="60" t="s">
        <v>65</v>
      </c>
      <c r="E24" s="61">
        <v>5000000</v>
      </c>
      <c r="F24" s="61">
        <v>0</v>
      </c>
      <c r="G24" s="61">
        <v>0</v>
      </c>
      <c r="H24" s="61">
        <v>0</v>
      </c>
      <c r="I24" s="61"/>
      <c r="J24" s="71">
        <f>+E24-F24</f>
        <v>5000000</v>
      </c>
      <c r="K24" s="61">
        <f>+F24-G24</f>
        <v>0</v>
      </c>
      <c r="L24" s="69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</row>
    <row r="25" spans="1:50" ht="18" customHeight="1">
      <c r="A25" s="46"/>
      <c r="B25" s="47"/>
      <c r="C25" s="355" t="s">
        <v>66</v>
      </c>
      <c r="D25" s="356"/>
      <c r="E25" s="44">
        <v>1018775000</v>
      </c>
      <c r="F25" s="44">
        <v>951634793</v>
      </c>
      <c r="G25" s="44">
        <v>858063333</v>
      </c>
      <c r="H25" s="44">
        <v>93571460</v>
      </c>
      <c r="I25" s="44">
        <v>0</v>
      </c>
      <c r="J25" s="72">
        <f>SUM(J26:J28)</f>
        <v>67140207</v>
      </c>
      <c r="K25" s="44">
        <f>SUM(K26:K28)</f>
        <v>93571460</v>
      </c>
      <c r="L25" s="45">
        <f>SUM(L26:L28)</f>
        <v>0</v>
      </c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</row>
    <row r="26" spans="1:50" ht="18" customHeight="1">
      <c r="A26" s="46"/>
      <c r="B26" s="73"/>
      <c r="C26" s="48"/>
      <c r="D26" s="48" t="s">
        <v>67</v>
      </c>
      <c r="E26" s="49">
        <v>982925000</v>
      </c>
      <c r="F26" s="49">
        <v>931852793</v>
      </c>
      <c r="G26" s="49">
        <v>838281333</v>
      </c>
      <c r="H26" s="49">
        <v>93571460</v>
      </c>
      <c r="I26" s="49"/>
      <c r="J26" s="51">
        <f>+E26-F26</f>
        <v>51072207</v>
      </c>
      <c r="K26" s="49">
        <f>+F26-G26</f>
        <v>93571460</v>
      </c>
      <c r="L26" s="65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</row>
    <row r="27" spans="1:50" ht="18" customHeight="1">
      <c r="A27" s="46"/>
      <c r="B27" s="73"/>
      <c r="C27" s="47"/>
      <c r="D27" s="47" t="s">
        <v>68</v>
      </c>
      <c r="E27" s="53">
        <v>32850000</v>
      </c>
      <c r="F27" s="53">
        <v>19782000</v>
      </c>
      <c r="G27" s="53">
        <v>19782000</v>
      </c>
      <c r="H27" s="53">
        <v>0</v>
      </c>
      <c r="I27" s="53"/>
      <c r="J27" s="59">
        <f>+E27-F27</f>
        <v>13068000</v>
      </c>
      <c r="K27" s="53"/>
      <c r="L27" s="66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</row>
    <row r="28" spans="1:50" ht="18" customHeight="1">
      <c r="A28" s="46"/>
      <c r="B28" s="47"/>
      <c r="C28" s="47"/>
      <c r="D28" s="47" t="s">
        <v>69</v>
      </c>
      <c r="E28" s="53">
        <v>3000000</v>
      </c>
      <c r="F28" s="53">
        <v>0</v>
      </c>
      <c r="G28" s="53">
        <v>0</v>
      </c>
      <c r="H28" s="53">
        <v>0</v>
      </c>
      <c r="I28" s="53"/>
      <c r="J28" s="57">
        <f>+E28-F28</f>
        <v>3000000</v>
      </c>
      <c r="K28" s="53">
        <f>+F28-G28</f>
        <v>0</v>
      </c>
      <c r="L28" s="66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</row>
    <row r="29" spans="1:50" ht="18" customHeight="1">
      <c r="A29" s="46"/>
      <c r="B29" s="354" t="s">
        <v>70</v>
      </c>
      <c r="C29" s="354"/>
      <c r="D29" s="354"/>
      <c r="E29" s="40">
        <v>2119166000</v>
      </c>
      <c r="F29" s="40">
        <f>2456401290+53149269</f>
        <v>2509550559</v>
      </c>
      <c r="G29" s="40">
        <f>+G30+G32+G34+G36+G38+G40</f>
        <v>2406797601</v>
      </c>
      <c r="H29" s="40">
        <v>43016032</v>
      </c>
      <c r="I29" s="40">
        <v>0</v>
      </c>
      <c r="J29" s="40">
        <f>+J30+J34+J38+J40+J32+J36</f>
        <v>-390384559</v>
      </c>
      <c r="K29" s="40">
        <f>+K30+K34+K38+K40+K32+K36</f>
        <v>102752958</v>
      </c>
      <c r="L29" s="41">
        <f>+L30+L34+L38+L40+L32+L36</f>
        <v>0</v>
      </c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</row>
    <row r="30" spans="1:50" ht="18" customHeight="1">
      <c r="A30" s="74"/>
      <c r="B30" s="48"/>
      <c r="C30" s="349" t="s">
        <v>71</v>
      </c>
      <c r="D30" s="350"/>
      <c r="E30" s="44">
        <v>853943000</v>
      </c>
      <c r="F30" s="44">
        <v>787224080</v>
      </c>
      <c r="G30" s="44">
        <v>787211496</v>
      </c>
      <c r="H30" s="44">
        <v>12584</v>
      </c>
      <c r="I30" s="44">
        <v>0</v>
      </c>
      <c r="J30" s="44">
        <f>+J31</f>
        <v>66718920</v>
      </c>
      <c r="K30" s="44">
        <f>+K31</f>
        <v>12584</v>
      </c>
      <c r="L30" s="45">
        <f>+L31</f>
        <v>0</v>
      </c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</row>
    <row r="31" spans="1:50" ht="18" customHeight="1">
      <c r="A31" s="74"/>
      <c r="B31" s="47"/>
      <c r="C31" s="75"/>
      <c r="D31" s="76" t="s">
        <v>72</v>
      </c>
      <c r="E31" s="49">
        <v>853943000</v>
      </c>
      <c r="F31" s="77">
        <v>787224080</v>
      </c>
      <c r="G31" s="61">
        <v>787211496</v>
      </c>
      <c r="H31" s="77">
        <v>12584</v>
      </c>
      <c r="I31" s="77"/>
      <c r="J31" s="78">
        <f>+E31-F31</f>
        <v>66718920</v>
      </c>
      <c r="K31" s="79">
        <f>+F31-G31</f>
        <v>12584</v>
      </c>
      <c r="L31" s="66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</row>
    <row r="32" spans="1:50" ht="18" customHeight="1">
      <c r="A32" s="74"/>
      <c r="B32" s="47"/>
      <c r="C32" s="351" t="s">
        <v>73</v>
      </c>
      <c r="D32" s="351"/>
      <c r="E32" s="44">
        <v>124318000</v>
      </c>
      <c r="F32" s="44">
        <v>211031560</v>
      </c>
      <c r="G32" s="44">
        <v>211031560</v>
      </c>
      <c r="H32" s="44">
        <v>0</v>
      </c>
      <c r="I32" s="44"/>
      <c r="J32" s="44">
        <f>+J33</f>
        <v>-86713560</v>
      </c>
      <c r="K32" s="44">
        <f>+K33</f>
        <v>0</v>
      </c>
      <c r="L32" s="45">
        <f>+L33</f>
        <v>0</v>
      </c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</row>
    <row r="33" spans="1:50" ht="18" customHeight="1">
      <c r="A33" s="74"/>
      <c r="B33" s="47"/>
      <c r="C33" s="80"/>
      <c r="D33" s="47" t="s">
        <v>74</v>
      </c>
      <c r="E33" s="53">
        <v>124318000</v>
      </c>
      <c r="F33" s="53">
        <v>211031560</v>
      </c>
      <c r="G33" s="53">
        <v>211031560</v>
      </c>
      <c r="H33" s="53">
        <v>0</v>
      </c>
      <c r="I33" s="53"/>
      <c r="J33" s="57">
        <f>+E33-F33</f>
        <v>-86713560</v>
      </c>
      <c r="K33" s="53">
        <f>+F33-G33</f>
        <v>0</v>
      </c>
      <c r="L33" s="66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</row>
    <row r="34" spans="1:50" ht="18" customHeight="1">
      <c r="A34" s="74"/>
      <c r="B34" s="73"/>
      <c r="C34" s="350" t="s">
        <v>75</v>
      </c>
      <c r="D34" s="351"/>
      <c r="E34" s="44">
        <v>52205000</v>
      </c>
      <c r="F34" s="44">
        <v>62002814</v>
      </c>
      <c r="G34" s="44">
        <v>2264975</v>
      </c>
      <c r="H34" s="44">
        <v>913</v>
      </c>
      <c r="I34" s="44"/>
      <c r="J34" s="72">
        <f>+J35</f>
        <v>-9797814</v>
      </c>
      <c r="K34" s="44">
        <f>+K35</f>
        <v>59737839</v>
      </c>
      <c r="L34" s="45">
        <f>+L35</f>
        <v>0</v>
      </c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</row>
    <row r="35" spans="1:50" ht="18" customHeight="1">
      <c r="A35" s="74"/>
      <c r="B35" s="47"/>
      <c r="C35" s="81"/>
      <c r="D35" s="35" t="s">
        <v>76</v>
      </c>
      <c r="E35" s="44">
        <v>52205000</v>
      </c>
      <c r="F35" s="44">
        <f>8853545+53149269</f>
        <v>62002814</v>
      </c>
      <c r="G35" s="44">
        <f>8852632+53149269-59736926</f>
        <v>2264975</v>
      </c>
      <c r="H35" s="44">
        <v>913</v>
      </c>
      <c r="I35" s="44"/>
      <c r="J35" s="72">
        <f>+E35-F35</f>
        <v>-9797814</v>
      </c>
      <c r="K35" s="44">
        <f>+F35-G35</f>
        <v>59737839</v>
      </c>
      <c r="L35" s="45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</row>
    <row r="36" spans="1:50" ht="18" customHeight="1">
      <c r="A36" s="74"/>
      <c r="B36" s="47"/>
      <c r="C36" s="349" t="s">
        <v>77</v>
      </c>
      <c r="D36" s="350"/>
      <c r="E36" s="44">
        <v>10500000</v>
      </c>
      <c r="F36" s="44">
        <v>10500000</v>
      </c>
      <c r="G36" s="44">
        <v>0</v>
      </c>
      <c r="H36" s="44">
        <v>10500000</v>
      </c>
      <c r="I36" s="44"/>
      <c r="J36" s="72">
        <f>+J37</f>
        <v>0</v>
      </c>
      <c r="K36" s="44">
        <f>+K37</f>
        <v>10500000</v>
      </c>
      <c r="L36" s="45">
        <f>+L37</f>
        <v>0</v>
      </c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</row>
    <row r="37" spans="1:50" ht="18" customHeight="1">
      <c r="A37" s="74"/>
      <c r="B37" s="47"/>
      <c r="C37" s="82"/>
      <c r="D37" s="82" t="s">
        <v>78</v>
      </c>
      <c r="E37" s="61">
        <v>10500000</v>
      </c>
      <c r="F37" s="61">
        <v>10500000</v>
      </c>
      <c r="G37" s="61">
        <v>0</v>
      </c>
      <c r="H37" s="44">
        <v>10500000</v>
      </c>
      <c r="I37" s="61"/>
      <c r="J37" s="83">
        <f>+E37-F37</f>
        <v>0</v>
      </c>
      <c r="K37" s="61">
        <f>+F37-G37</f>
        <v>10500000</v>
      </c>
      <c r="L37" s="69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</row>
    <row r="38" spans="1:50" ht="18" customHeight="1">
      <c r="A38" s="74"/>
      <c r="B38" s="47"/>
      <c r="C38" s="349" t="s">
        <v>79</v>
      </c>
      <c r="D38" s="350"/>
      <c r="E38" s="44">
        <v>782560000</v>
      </c>
      <c r="F38" s="44">
        <v>908000000</v>
      </c>
      <c r="G38" s="44">
        <v>908000000</v>
      </c>
      <c r="H38" s="44">
        <v>0</v>
      </c>
      <c r="I38" s="44"/>
      <c r="J38" s="72">
        <f>+J39</f>
        <v>-125440000</v>
      </c>
      <c r="K38" s="44">
        <f>+K39</f>
        <v>0</v>
      </c>
      <c r="L38" s="45">
        <f>+L39</f>
        <v>0</v>
      </c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</row>
    <row r="39" spans="1:50" ht="18" customHeight="1">
      <c r="A39" s="74"/>
      <c r="B39" s="47"/>
      <c r="C39" s="82"/>
      <c r="D39" s="82" t="s">
        <v>80</v>
      </c>
      <c r="E39" s="61">
        <v>782560000</v>
      </c>
      <c r="F39" s="61">
        <v>908000000</v>
      </c>
      <c r="G39" s="61">
        <v>908000000</v>
      </c>
      <c r="H39" s="44">
        <v>0</v>
      </c>
      <c r="I39" s="61"/>
      <c r="J39" s="83">
        <f>+E39-F39</f>
        <v>-125440000</v>
      </c>
      <c r="K39" s="61">
        <f>+F39-G39</f>
        <v>0</v>
      </c>
      <c r="L39" s="69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</row>
    <row r="40" spans="1:50" ht="18" customHeight="1">
      <c r="A40" s="74"/>
      <c r="B40" s="47"/>
      <c r="C40" s="349" t="s">
        <v>81</v>
      </c>
      <c r="D40" s="350"/>
      <c r="E40" s="44">
        <v>295640000</v>
      </c>
      <c r="F40" s="44">
        <v>530792105</v>
      </c>
      <c r="G40" s="44">
        <v>498289570</v>
      </c>
      <c r="H40" s="44">
        <v>32502535</v>
      </c>
      <c r="I40" s="44"/>
      <c r="J40" s="72">
        <f>+J41</f>
        <v>-235152105</v>
      </c>
      <c r="K40" s="44">
        <f>+K41</f>
        <v>32502535</v>
      </c>
      <c r="L40" s="45">
        <f>+L41</f>
        <v>0</v>
      </c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</row>
    <row r="41" spans="1:50" ht="18" customHeight="1">
      <c r="A41" s="74"/>
      <c r="B41" s="47"/>
      <c r="C41" s="82"/>
      <c r="D41" s="82" t="s">
        <v>82</v>
      </c>
      <c r="E41" s="61">
        <v>295640000</v>
      </c>
      <c r="F41" s="61">
        <v>530792105</v>
      </c>
      <c r="G41" s="61">
        <v>498289570</v>
      </c>
      <c r="H41" s="44">
        <v>32502535</v>
      </c>
      <c r="I41" s="61"/>
      <c r="J41" s="83">
        <f>+E41-F41</f>
        <v>-235152105</v>
      </c>
      <c r="K41" s="61">
        <f>+F41-G41</f>
        <v>32502535</v>
      </c>
      <c r="L41" s="69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</row>
    <row r="42" spans="1:50" s="85" customFormat="1" ht="18" customHeight="1">
      <c r="A42" s="340" t="s">
        <v>84</v>
      </c>
      <c r="B42" s="341"/>
      <c r="C42" s="341"/>
      <c r="D42" s="341"/>
      <c r="E42" s="87">
        <v>2301400000</v>
      </c>
      <c r="F42" s="87">
        <v>2301400000</v>
      </c>
      <c r="G42" s="87">
        <v>2301400000</v>
      </c>
      <c r="H42" s="87">
        <v>0</v>
      </c>
      <c r="I42" s="87"/>
      <c r="J42" s="87">
        <v>0</v>
      </c>
      <c r="K42" s="87">
        <v>0</v>
      </c>
      <c r="L42" s="88">
        <v>0</v>
      </c>
    </row>
    <row r="43" spans="1:50" s="85" customFormat="1" ht="18" customHeight="1">
      <c r="A43" s="89"/>
      <c r="B43" s="339" t="s">
        <v>85</v>
      </c>
      <c r="C43" s="339"/>
      <c r="D43" s="339"/>
      <c r="E43" s="90">
        <v>0</v>
      </c>
      <c r="F43" s="90">
        <v>0</v>
      </c>
      <c r="G43" s="90">
        <v>0</v>
      </c>
      <c r="H43" s="90">
        <v>0</v>
      </c>
      <c r="I43" s="90"/>
      <c r="J43" s="90">
        <v>0</v>
      </c>
      <c r="K43" s="90">
        <v>0</v>
      </c>
      <c r="L43" s="91">
        <v>0</v>
      </c>
    </row>
    <row r="44" spans="1:50" s="85" customFormat="1" ht="18" customHeight="1">
      <c r="A44" s="92"/>
      <c r="B44" s="93"/>
      <c r="C44" s="339" t="s">
        <v>86</v>
      </c>
      <c r="D44" s="339"/>
      <c r="E44" s="94">
        <v>0</v>
      </c>
      <c r="F44" s="90">
        <v>0</v>
      </c>
      <c r="G44" s="90">
        <v>0</v>
      </c>
      <c r="H44" s="95">
        <v>0</v>
      </c>
      <c r="I44" s="96"/>
      <c r="J44" s="96">
        <v>0</v>
      </c>
      <c r="K44" s="95">
        <v>0</v>
      </c>
      <c r="L44" s="97">
        <v>0</v>
      </c>
    </row>
    <row r="45" spans="1:50" s="85" customFormat="1" ht="18" customHeight="1">
      <c r="A45" s="92"/>
      <c r="B45" s="98"/>
      <c r="C45" s="346" t="s">
        <v>87</v>
      </c>
      <c r="D45" s="347"/>
      <c r="E45" s="99">
        <v>0</v>
      </c>
      <c r="F45" s="100">
        <v>0</v>
      </c>
      <c r="G45" s="100">
        <v>0</v>
      </c>
      <c r="H45" s="95">
        <v>0</v>
      </c>
      <c r="I45" s="101"/>
      <c r="J45" s="101">
        <v>0</v>
      </c>
      <c r="K45" s="102">
        <v>0</v>
      </c>
      <c r="L45" s="91">
        <v>0</v>
      </c>
    </row>
    <row r="46" spans="1:50" s="85" customFormat="1" ht="18" customHeight="1">
      <c r="A46" s="92"/>
      <c r="B46" s="339" t="s">
        <v>88</v>
      </c>
      <c r="C46" s="348"/>
      <c r="D46" s="348"/>
      <c r="E46" s="103">
        <v>2301400000</v>
      </c>
      <c r="F46" s="100">
        <v>2301400000</v>
      </c>
      <c r="G46" s="100">
        <v>2301400000</v>
      </c>
      <c r="H46" s="95">
        <v>0</v>
      </c>
      <c r="I46" s="101"/>
      <c r="J46" s="101">
        <v>0</v>
      </c>
      <c r="K46" s="102">
        <v>0</v>
      </c>
      <c r="L46" s="91">
        <v>0</v>
      </c>
    </row>
    <row r="47" spans="1:50" s="85" customFormat="1" ht="18" customHeight="1">
      <c r="A47" s="104"/>
      <c r="B47" s="105"/>
      <c r="C47" s="339" t="s">
        <v>89</v>
      </c>
      <c r="D47" s="339"/>
      <c r="E47" s="94">
        <v>2301400000</v>
      </c>
      <c r="F47" s="90">
        <v>2301400000</v>
      </c>
      <c r="G47" s="90">
        <v>2301400000</v>
      </c>
      <c r="H47" s="95">
        <v>0</v>
      </c>
      <c r="I47" s="106"/>
      <c r="J47" s="106">
        <v>0</v>
      </c>
      <c r="K47" s="95">
        <v>0</v>
      </c>
      <c r="L47" s="97"/>
    </row>
    <row r="48" spans="1:50" s="85" customFormat="1" ht="18" customHeight="1">
      <c r="A48" s="340" t="s">
        <v>90</v>
      </c>
      <c r="B48" s="341"/>
      <c r="C48" s="341"/>
      <c r="D48" s="341"/>
      <c r="E48" s="87">
        <v>4715378000</v>
      </c>
      <c r="F48" s="87">
        <v>4683133439</v>
      </c>
      <c r="G48" s="87">
        <v>4612028902</v>
      </c>
      <c r="H48" s="107">
        <v>71104537</v>
      </c>
      <c r="I48" s="108"/>
      <c r="J48" s="108">
        <v>32244561</v>
      </c>
      <c r="K48" s="107">
        <v>71104537</v>
      </c>
      <c r="L48" s="88">
        <v>0</v>
      </c>
    </row>
    <row r="49" spans="1:12" s="85" customFormat="1" ht="18" customHeight="1">
      <c r="A49" s="109"/>
      <c r="B49" s="110" t="s">
        <v>91</v>
      </c>
      <c r="C49" s="111"/>
      <c r="D49" s="112"/>
      <c r="E49" s="90">
        <v>3132007000</v>
      </c>
      <c r="F49" s="90">
        <v>3132006587</v>
      </c>
      <c r="G49" s="90">
        <v>3132006587</v>
      </c>
      <c r="H49" s="95">
        <v>0</v>
      </c>
      <c r="I49" s="106"/>
      <c r="J49" s="106">
        <v>413</v>
      </c>
      <c r="K49" s="95">
        <v>0</v>
      </c>
      <c r="L49" s="97">
        <v>0</v>
      </c>
    </row>
    <row r="50" spans="1:12" s="85" customFormat="1" ht="18" customHeight="1">
      <c r="A50" s="113"/>
      <c r="B50" s="114"/>
      <c r="C50" s="114" t="s">
        <v>92</v>
      </c>
      <c r="D50" s="115"/>
      <c r="E50" s="90">
        <v>3132007000</v>
      </c>
      <c r="F50" s="90">
        <v>3132006587</v>
      </c>
      <c r="G50" s="90">
        <v>3132006587</v>
      </c>
      <c r="H50" s="95">
        <v>0</v>
      </c>
      <c r="I50" s="106"/>
      <c r="J50" s="106">
        <v>413</v>
      </c>
      <c r="K50" s="95">
        <v>0</v>
      </c>
      <c r="L50" s="97">
        <v>0</v>
      </c>
    </row>
    <row r="51" spans="1:12" s="85" customFormat="1" ht="18" customHeight="1">
      <c r="A51" s="113"/>
      <c r="B51" s="114" t="s">
        <v>93</v>
      </c>
      <c r="C51" s="116"/>
      <c r="D51" s="115"/>
      <c r="E51" s="90">
        <v>1583371000</v>
      </c>
      <c r="F51" s="90">
        <v>1551126852</v>
      </c>
      <c r="G51" s="90">
        <v>1480022315</v>
      </c>
      <c r="H51" s="95">
        <v>71104537</v>
      </c>
      <c r="I51" s="106"/>
      <c r="J51" s="106">
        <v>32244148</v>
      </c>
      <c r="K51" s="95">
        <v>71104537</v>
      </c>
      <c r="L51" s="97">
        <v>0</v>
      </c>
    </row>
    <row r="52" spans="1:12" s="85" customFormat="1" ht="18" customHeight="1">
      <c r="A52" s="113"/>
      <c r="B52" s="342"/>
      <c r="C52" s="114" t="s">
        <v>94</v>
      </c>
      <c r="D52" s="115"/>
      <c r="E52" s="117">
        <v>1574573000</v>
      </c>
      <c r="F52" s="90">
        <v>1542328696</v>
      </c>
      <c r="G52" s="90">
        <v>1471224159</v>
      </c>
      <c r="H52" s="95">
        <v>71104537</v>
      </c>
      <c r="I52" s="106"/>
      <c r="J52" s="106">
        <v>32244304</v>
      </c>
      <c r="K52" s="95">
        <v>71104537</v>
      </c>
      <c r="L52" s="97">
        <v>0</v>
      </c>
    </row>
    <row r="53" spans="1:12" s="85" customFormat="1" ht="18" customHeight="1" thickBot="1">
      <c r="A53" s="118"/>
      <c r="B53" s="343"/>
      <c r="C53" s="119" t="s">
        <v>95</v>
      </c>
      <c r="D53" s="119"/>
      <c r="E53" s="120">
        <v>8798000</v>
      </c>
      <c r="F53" s="121">
        <v>8798156</v>
      </c>
      <c r="G53" s="121">
        <v>8798156</v>
      </c>
      <c r="H53" s="122">
        <v>0</v>
      </c>
      <c r="I53" s="123"/>
      <c r="J53" s="123">
        <v>-156</v>
      </c>
      <c r="K53" s="122">
        <v>0</v>
      </c>
      <c r="L53" s="124">
        <v>0</v>
      </c>
    </row>
    <row r="54" spans="1:12" s="85" customFormat="1" ht="18" customHeight="1" thickTop="1" thickBot="1">
      <c r="A54" s="344" t="s">
        <v>96</v>
      </c>
      <c r="B54" s="345"/>
      <c r="C54" s="345"/>
      <c r="D54" s="345"/>
      <c r="E54" s="125">
        <v>7016778000</v>
      </c>
      <c r="F54" s="125">
        <v>6984533439</v>
      </c>
      <c r="G54" s="125">
        <v>6913428902</v>
      </c>
      <c r="H54" s="125">
        <v>71104537</v>
      </c>
      <c r="I54" s="125"/>
      <c r="J54" s="125">
        <v>32244561</v>
      </c>
      <c r="K54" s="125">
        <v>71104537</v>
      </c>
      <c r="L54" s="126">
        <v>0</v>
      </c>
    </row>
    <row r="55" spans="1:12">
      <c r="C55" s="33" t="s">
        <v>83</v>
      </c>
    </row>
  </sheetData>
  <mergeCells count="31">
    <mergeCell ref="A1:E1"/>
    <mergeCell ref="A3:E3"/>
    <mergeCell ref="K3:L3"/>
    <mergeCell ref="A5:D5"/>
    <mergeCell ref="E5:E6"/>
    <mergeCell ref="F5:F6"/>
    <mergeCell ref="G5:G6"/>
    <mergeCell ref="H5:H6"/>
    <mergeCell ref="I5:I6"/>
    <mergeCell ref="J5:K5"/>
    <mergeCell ref="C40:D40"/>
    <mergeCell ref="A7:D7"/>
    <mergeCell ref="B8:D8"/>
    <mergeCell ref="C9:D9"/>
    <mergeCell ref="C15:D15"/>
    <mergeCell ref="C25:D25"/>
    <mergeCell ref="B29:D29"/>
    <mergeCell ref="C30:D30"/>
    <mergeCell ref="C32:D32"/>
    <mergeCell ref="C34:D34"/>
    <mergeCell ref="C36:D36"/>
    <mergeCell ref="C38:D38"/>
    <mergeCell ref="C47:D47"/>
    <mergeCell ref="A48:D48"/>
    <mergeCell ref="B52:B53"/>
    <mergeCell ref="A54:D54"/>
    <mergeCell ref="A42:D42"/>
    <mergeCell ref="B43:D43"/>
    <mergeCell ref="C44:D44"/>
    <mergeCell ref="C45:D45"/>
    <mergeCell ref="B46:D46"/>
  </mergeCells>
  <phoneticPr fontId="3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26"/>
  <sheetViews>
    <sheetView workbookViewId="0">
      <selection activeCell="F2" sqref="F2"/>
    </sheetView>
  </sheetViews>
  <sheetFormatPr defaultRowHeight="13.5"/>
  <cols>
    <col min="1" max="1" width="2.75" style="85" customWidth="1"/>
    <col min="2" max="2" width="2.875" style="85" customWidth="1"/>
    <col min="3" max="3" width="2.75" style="4" customWidth="1"/>
    <col min="4" max="4" width="13.25" style="4" customWidth="1"/>
    <col min="5" max="5" width="18.125" style="4" customWidth="1"/>
    <col min="6" max="6" width="5.875" style="4" customWidth="1"/>
    <col min="7" max="7" width="13.625" style="187" customWidth="1"/>
    <col min="8" max="8" width="7" style="4" customWidth="1"/>
    <col min="9" max="9" width="19.75" style="4" customWidth="1"/>
    <col min="10" max="11" width="18.125" style="4" customWidth="1"/>
    <col min="12" max="12" width="18.875" style="4" customWidth="1"/>
    <col min="13" max="13" width="18.25" style="4" customWidth="1"/>
    <col min="14" max="14" width="15.25" style="4" customWidth="1"/>
    <col min="15" max="15" width="13.25" style="4" bestFit="1" customWidth="1"/>
    <col min="16" max="16" width="14.75" style="4" customWidth="1"/>
    <col min="17" max="17" width="9" style="4"/>
    <col min="18" max="18" width="18.25" style="4" customWidth="1"/>
    <col min="19" max="19" width="22" style="4" customWidth="1"/>
    <col min="20" max="256" width="9" style="4"/>
    <col min="257" max="257" width="2.75" style="4" customWidth="1"/>
    <col min="258" max="258" width="2.875" style="4" customWidth="1"/>
    <col min="259" max="259" width="2.75" style="4" customWidth="1"/>
    <col min="260" max="260" width="13.25" style="4" customWidth="1"/>
    <col min="261" max="261" width="18.125" style="4" customWidth="1"/>
    <col min="262" max="262" width="5.875" style="4" customWidth="1"/>
    <col min="263" max="263" width="13.625" style="4" customWidth="1"/>
    <col min="264" max="264" width="7" style="4" customWidth="1"/>
    <col min="265" max="265" width="19.75" style="4" customWidth="1"/>
    <col min="266" max="267" width="18.125" style="4" customWidth="1"/>
    <col min="268" max="268" width="18.875" style="4" customWidth="1"/>
    <col min="269" max="269" width="18.25" style="4" customWidth="1"/>
    <col min="270" max="270" width="15.25" style="4" customWidth="1"/>
    <col min="271" max="271" width="13.25" style="4" bestFit="1" customWidth="1"/>
    <col min="272" max="272" width="14.75" style="4" customWidth="1"/>
    <col min="273" max="273" width="9" style="4"/>
    <col min="274" max="274" width="18.25" style="4" customWidth="1"/>
    <col min="275" max="275" width="22" style="4" customWidth="1"/>
    <col min="276" max="512" width="9" style="4"/>
    <col min="513" max="513" width="2.75" style="4" customWidth="1"/>
    <col min="514" max="514" width="2.875" style="4" customWidth="1"/>
    <col min="515" max="515" width="2.75" style="4" customWidth="1"/>
    <col min="516" max="516" width="13.25" style="4" customWidth="1"/>
    <col min="517" max="517" width="18.125" style="4" customWidth="1"/>
    <col min="518" max="518" width="5.875" style="4" customWidth="1"/>
    <col min="519" max="519" width="13.625" style="4" customWidth="1"/>
    <col min="520" max="520" width="7" style="4" customWidth="1"/>
    <col min="521" max="521" width="19.75" style="4" customWidth="1"/>
    <col min="522" max="523" width="18.125" style="4" customWidth="1"/>
    <col min="524" max="524" width="18.875" style="4" customWidth="1"/>
    <col min="525" max="525" width="18.25" style="4" customWidth="1"/>
    <col min="526" max="526" width="15.25" style="4" customWidth="1"/>
    <col min="527" max="527" width="13.25" style="4" bestFit="1" customWidth="1"/>
    <col min="528" max="528" width="14.75" style="4" customWidth="1"/>
    <col min="529" max="529" width="9" style="4"/>
    <col min="530" max="530" width="18.25" style="4" customWidth="1"/>
    <col min="531" max="531" width="22" style="4" customWidth="1"/>
    <col min="532" max="768" width="9" style="4"/>
    <col min="769" max="769" width="2.75" style="4" customWidth="1"/>
    <col min="770" max="770" width="2.875" style="4" customWidth="1"/>
    <col min="771" max="771" width="2.75" style="4" customWidth="1"/>
    <col min="772" max="772" width="13.25" style="4" customWidth="1"/>
    <col min="773" max="773" width="18.125" style="4" customWidth="1"/>
    <col min="774" max="774" width="5.875" style="4" customWidth="1"/>
    <col min="775" max="775" width="13.625" style="4" customWidth="1"/>
    <col min="776" max="776" width="7" style="4" customWidth="1"/>
    <col min="777" max="777" width="19.75" style="4" customWidth="1"/>
    <col min="778" max="779" width="18.125" style="4" customWidth="1"/>
    <col min="780" max="780" width="18.875" style="4" customWidth="1"/>
    <col min="781" max="781" width="18.25" style="4" customWidth="1"/>
    <col min="782" max="782" width="15.25" style="4" customWidth="1"/>
    <col min="783" max="783" width="13.25" style="4" bestFit="1" customWidth="1"/>
    <col min="784" max="784" width="14.75" style="4" customWidth="1"/>
    <col min="785" max="785" width="9" style="4"/>
    <col min="786" max="786" width="18.25" style="4" customWidth="1"/>
    <col min="787" max="787" width="22" style="4" customWidth="1"/>
    <col min="788" max="1024" width="9" style="4"/>
    <col min="1025" max="1025" width="2.75" style="4" customWidth="1"/>
    <col min="1026" max="1026" width="2.875" style="4" customWidth="1"/>
    <col min="1027" max="1027" width="2.75" style="4" customWidth="1"/>
    <col min="1028" max="1028" width="13.25" style="4" customWidth="1"/>
    <col min="1029" max="1029" width="18.125" style="4" customWidth="1"/>
    <col min="1030" max="1030" width="5.875" style="4" customWidth="1"/>
    <col min="1031" max="1031" width="13.625" style="4" customWidth="1"/>
    <col min="1032" max="1032" width="7" style="4" customWidth="1"/>
    <col min="1033" max="1033" width="19.75" style="4" customWidth="1"/>
    <col min="1034" max="1035" width="18.125" style="4" customWidth="1"/>
    <col min="1036" max="1036" width="18.875" style="4" customWidth="1"/>
    <col min="1037" max="1037" width="18.25" style="4" customWidth="1"/>
    <col min="1038" max="1038" width="15.25" style="4" customWidth="1"/>
    <col min="1039" max="1039" width="13.25" style="4" bestFit="1" customWidth="1"/>
    <col min="1040" max="1040" width="14.75" style="4" customWidth="1"/>
    <col min="1041" max="1041" width="9" style="4"/>
    <col min="1042" max="1042" width="18.25" style="4" customWidth="1"/>
    <col min="1043" max="1043" width="22" style="4" customWidth="1"/>
    <col min="1044" max="1280" width="9" style="4"/>
    <col min="1281" max="1281" width="2.75" style="4" customWidth="1"/>
    <col min="1282" max="1282" width="2.875" style="4" customWidth="1"/>
    <col min="1283" max="1283" width="2.75" style="4" customWidth="1"/>
    <col min="1284" max="1284" width="13.25" style="4" customWidth="1"/>
    <col min="1285" max="1285" width="18.125" style="4" customWidth="1"/>
    <col min="1286" max="1286" width="5.875" style="4" customWidth="1"/>
    <col min="1287" max="1287" width="13.625" style="4" customWidth="1"/>
    <col min="1288" max="1288" width="7" style="4" customWidth="1"/>
    <col min="1289" max="1289" width="19.75" style="4" customWidth="1"/>
    <col min="1290" max="1291" width="18.125" style="4" customWidth="1"/>
    <col min="1292" max="1292" width="18.875" style="4" customWidth="1"/>
    <col min="1293" max="1293" width="18.25" style="4" customWidth="1"/>
    <col min="1294" max="1294" width="15.25" style="4" customWidth="1"/>
    <col min="1295" max="1295" width="13.25" style="4" bestFit="1" customWidth="1"/>
    <col min="1296" max="1296" width="14.75" style="4" customWidth="1"/>
    <col min="1297" max="1297" width="9" style="4"/>
    <col min="1298" max="1298" width="18.25" style="4" customWidth="1"/>
    <col min="1299" max="1299" width="22" style="4" customWidth="1"/>
    <col min="1300" max="1536" width="9" style="4"/>
    <col min="1537" max="1537" width="2.75" style="4" customWidth="1"/>
    <col min="1538" max="1538" width="2.875" style="4" customWidth="1"/>
    <col min="1539" max="1539" width="2.75" style="4" customWidth="1"/>
    <col min="1540" max="1540" width="13.25" style="4" customWidth="1"/>
    <col min="1541" max="1541" width="18.125" style="4" customWidth="1"/>
    <col min="1542" max="1542" width="5.875" style="4" customWidth="1"/>
    <col min="1543" max="1543" width="13.625" style="4" customWidth="1"/>
    <col min="1544" max="1544" width="7" style="4" customWidth="1"/>
    <col min="1545" max="1545" width="19.75" style="4" customWidth="1"/>
    <col min="1546" max="1547" width="18.125" style="4" customWidth="1"/>
    <col min="1548" max="1548" width="18.875" style="4" customWidth="1"/>
    <col min="1549" max="1549" width="18.25" style="4" customWidth="1"/>
    <col min="1550" max="1550" width="15.25" style="4" customWidth="1"/>
    <col min="1551" max="1551" width="13.25" style="4" bestFit="1" customWidth="1"/>
    <col min="1552" max="1552" width="14.75" style="4" customWidth="1"/>
    <col min="1553" max="1553" width="9" style="4"/>
    <col min="1554" max="1554" width="18.25" style="4" customWidth="1"/>
    <col min="1555" max="1555" width="22" style="4" customWidth="1"/>
    <col min="1556" max="1792" width="9" style="4"/>
    <col min="1793" max="1793" width="2.75" style="4" customWidth="1"/>
    <col min="1794" max="1794" width="2.875" style="4" customWidth="1"/>
    <col min="1795" max="1795" width="2.75" style="4" customWidth="1"/>
    <col min="1796" max="1796" width="13.25" style="4" customWidth="1"/>
    <col min="1797" max="1797" width="18.125" style="4" customWidth="1"/>
    <col min="1798" max="1798" width="5.875" style="4" customWidth="1"/>
    <col min="1799" max="1799" width="13.625" style="4" customWidth="1"/>
    <col min="1800" max="1800" width="7" style="4" customWidth="1"/>
    <col min="1801" max="1801" width="19.75" style="4" customWidth="1"/>
    <col min="1802" max="1803" width="18.125" style="4" customWidth="1"/>
    <col min="1804" max="1804" width="18.875" style="4" customWidth="1"/>
    <col min="1805" max="1805" width="18.25" style="4" customWidth="1"/>
    <col min="1806" max="1806" width="15.25" style="4" customWidth="1"/>
    <col min="1807" max="1807" width="13.25" style="4" bestFit="1" customWidth="1"/>
    <col min="1808" max="1808" width="14.75" style="4" customWidth="1"/>
    <col min="1809" max="1809" width="9" style="4"/>
    <col min="1810" max="1810" width="18.25" style="4" customWidth="1"/>
    <col min="1811" max="1811" width="22" style="4" customWidth="1"/>
    <col min="1812" max="2048" width="9" style="4"/>
    <col min="2049" max="2049" width="2.75" style="4" customWidth="1"/>
    <col min="2050" max="2050" width="2.875" style="4" customWidth="1"/>
    <col min="2051" max="2051" width="2.75" style="4" customWidth="1"/>
    <col min="2052" max="2052" width="13.25" style="4" customWidth="1"/>
    <col min="2053" max="2053" width="18.125" style="4" customWidth="1"/>
    <col min="2054" max="2054" width="5.875" style="4" customWidth="1"/>
    <col min="2055" max="2055" width="13.625" style="4" customWidth="1"/>
    <col min="2056" max="2056" width="7" style="4" customWidth="1"/>
    <col min="2057" max="2057" width="19.75" style="4" customWidth="1"/>
    <col min="2058" max="2059" width="18.125" style="4" customWidth="1"/>
    <col min="2060" max="2060" width="18.875" style="4" customWidth="1"/>
    <col min="2061" max="2061" width="18.25" style="4" customWidth="1"/>
    <col min="2062" max="2062" width="15.25" style="4" customWidth="1"/>
    <col min="2063" max="2063" width="13.25" style="4" bestFit="1" customWidth="1"/>
    <col min="2064" max="2064" width="14.75" style="4" customWidth="1"/>
    <col min="2065" max="2065" width="9" style="4"/>
    <col min="2066" max="2066" width="18.25" style="4" customWidth="1"/>
    <col min="2067" max="2067" width="22" style="4" customWidth="1"/>
    <col min="2068" max="2304" width="9" style="4"/>
    <col min="2305" max="2305" width="2.75" style="4" customWidth="1"/>
    <col min="2306" max="2306" width="2.875" style="4" customWidth="1"/>
    <col min="2307" max="2307" width="2.75" style="4" customWidth="1"/>
    <col min="2308" max="2308" width="13.25" style="4" customWidth="1"/>
    <col min="2309" max="2309" width="18.125" style="4" customWidth="1"/>
    <col min="2310" max="2310" width="5.875" style="4" customWidth="1"/>
    <col min="2311" max="2311" width="13.625" style="4" customWidth="1"/>
    <col min="2312" max="2312" width="7" style="4" customWidth="1"/>
    <col min="2313" max="2313" width="19.75" style="4" customWidth="1"/>
    <col min="2314" max="2315" width="18.125" style="4" customWidth="1"/>
    <col min="2316" max="2316" width="18.875" style="4" customWidth="1"/>
    <col min="2317" max="2317" width="18.25" style="4" customWidth="1"/>
    <col min="2318" max="2318" width="15.25" style="4" customWidth="1"/>
    <col min="2319" max="2319" width="13.25" style="4" bestFit="1" customWidth="1"/>
    <col min="2320" max="2320" width="14.75" style="4" customWidth="1"/>
    <col min="2321" max="2321" width="9" style="4"/>
    <col min="2322" max="2322" width="18.25" style="4" customWidth="1"/>
    <col min="2323" max="2323" width="22" style="4" customWidth="1"/>
    <col min="2324" max="2560" width="9" style="4"/>
    <col min="2561" max="2561" width="2.75" style="4" customWidth="1"/>
    <col min="2562" max="2562" width="2.875" style="4" customWidth="1"/>
    <col min="2563" max="2563" width="2.75" style="4" customWidth="1"/>
    <col min="2564" max="2564" width="13.25" style="4" customWidth="1"/>
    <col min="2565" max="2565" width="18.125" style="4" customWidth="1"/>
    <col min="2566" max="2566" width="5.875" style="4" customWidth="1"/>
    <col min="2567" max="2567" width="13.625" style="4" customWidth="1"/>
    <col min="2568" max="2568" width="7" style="4" customWidth="1"/>
    <col min="2569" max="2569" width="19.75" style="4" customWidth="1"/>
    <col min="2570" max="2571" width="18.125" style="4" customWidth="1"/>
    <col min="2572" max="2572" width="18.875" style="4" customWidth="1"/>
    <col min="2573" max="2573" width="18.25" style="4" customWidth="1"/>
    <col min="2574" max="2574" width="15.25" style="4" customWidth="1"/>
    <col min="2575" max="2575" width="13.25" style="4" bestFit="1" customWidth="1"/>
    <col min="2576" max="2576" width="14.75" style="4" customWidth="1"/>
    <col min="2577" max="2577" width="9" style="4"/>
    <col min="2578" max="2578" width="18.25" style="4" customWidth="1"/>
    <col min="2579" max="2579" width="22" style="4" customWidth="1"/>
    <col min="2580" max="2816" width="9" style="4"/>
    <col min="2817" max="2817" width="2.75" style="4" customWidth="1"/>
    <col min="2818" max="2818" width="2.875" style="4" customWidth="1"/>
    <col min="2819" max="2819" width="2.75" style="4" customWidth="1"/>
    <col min="2820" max="2820" width="13.25" style="4" customWidth="1"/>
    <col min="2821" max="2821" width="18.125" style="4" customWidth="1"/>
    <col min="2822" max="2822" width="5.875" style="4" customWidth="1"/>
    <col min="2823" max="2823" width="13.625" style="4" customWidth="1"/>
    <col min="2824" max="2824" width="7" style="4" customWidth="1"/>
    <col min="2825" max="2825" width="19.75" style="4" customWidth="1"/>
    <col min="2826" max="2827" width="18.125" style="4" customWidth="1"/>
    <col min="2828" max="2828" width="18.875" style="4" customWidth="1"/>
    <col min="2829" max="2829" width="18.25" style="4" customWidth="1"/>
    <col min="2830" max="2830" width="15.25" style="4" customWidth="1"/>
    <col min="2831" max="2831" width="13.25" style="4" bestFit="1" customWidth="1"/>
    <col min="2832" max="2832" width="14.75" style="4" customWidth="1"/>
    <col min="2833" max="2833" width="9" style="4"/>
    <col min="2834" max="2834" width="18.25" style="4" customWidth="1"/>
    <col min="2835" max="2835" width="22" style="4" customWidth="1"/>
    <col min="2836" max="3072" width="9" style="4"/>
    <col min="3073" max="3073" width="2.75" style="4" customWidth="1"/>
    <col min="3074" max="3074" width="2.875" style="4" customWidth="1"/>
    <col min="3075" max="3075" width="2.75" style="4" customWidth="1"/>
    <col min="3076" max="3076" width="13.25" style="4" customWidth="1"/>
    <col min="3077" max="3077" width="18.125" style="4" customWidth="1"/>
    <col min="3078" max="3078" width="5.875" style="4" customWidth="1"/>
    <col min="3079" max="3079" width="13.625" style="4" customWidth="1"/>
    <col min="3080" max="3080" width="7" style="4" customWidth="1"/>
    <col min="3081" max="3081" width="19.75" style="4" customWidth="1"/>
    <col min="3082" max="3083" width="18.125" style="4" customWidth="1"/>
    <col min="3084" max="3084" width="18.875" style="4" customWidth="1"/>
    <col min="3085" max="3085" width="18.25" style="4" customWidth="1"/>
    <col min="3086" max="3086" width="15.25" style="4" customWidth="1"/>
    <col min="3087" max="3087" width="13.25" style="4" bestFit="1" customWidth="1"/>
    <col min="3088" max="3088" width="14.75" style="4" customWidth="1"/>
    <col min="3089" max="3089" width="9" style="4"/>
    <col min="3090" max="3090" width="18.25" style="4" customWidth="1"/>
    <col min="3091" max="3091" width="22" style="4" customWidth="1"/>
    <col min="3092" max="3328" width="9" style="4"/>
    <col min="3329" max="3329" width="2.75" style="4" customWidth="1"/>
    <col min="3330" max="3330" width="2.875" style="4" customWidth="1"/>
    <col min="3331" max="3331" width="2.75" style="4" customWidth="1"/>
    <col min="3332" max="3332" width="13.25" style="4" customWidth="1"/>
    <col min="3333" max="3333" width="18.125" style="4" customWidth="1"/>
    <col min="3334" max="3334" width="5.875" style="4" customWidth="1"/>
    <col min="3335" max="3335" width="13.625" style="4" customWidth="1"/>
    <col min="3336" max="3336" width="7" style="4" customWidth="1"/>
    <col min="3337" max="3337" width="19.75" style="4" customWidth="1"/>
    <col min="3338" max="3339" width="18.125" style="4" customWidth="1"/>
    <col min="3340" max="3340" width="18.875" style="4" customWidth="1"/>
    <col min="3341" max="3341" width="18.25" style="4" customWidth="1"/>
    <col min="3342" max="3342" width="15.25" style="4" customWidth="1"/>
    <col min="3343" max="3343" width="13.25" style="4" bestFit="1" customWidth="1"/>
    <col min="3344" max="3344" width="14.75" style="4" customWidth="1"/>
    <col min="3345" max="3345" width="9" style="4"/>
    <col min="3346" max="3346" width="18.25" style="4" customWidth="1"/>
    <col min="3347" max="3347" width="22" style="4" customWidth="1"/>
    <col min="3348" max="3584" width="9" style="4"/>
    <col min="3585" max="3585" width="2.75" style="4" customWidth="1"/>
    <col min="3586" max="3586" width="2.875" style="4" customWidth="1"/>
    <col min="3587" max="3587" width="2.75" style="4" customWidth="1"/>
    <col min="3588" max="3588" width="13.25" style="4" customWidth="1"/>
    <col min="3589" max="3589" width="18.125" style="4" customWidth="1"/>
    <col min="3590" max="3590" width="5.875" style="4" customWidth="1"/>
    <col min="3591" max="3591" width="13.625" style="4" customWidth="1"/>
    <col min="3592" max="3592" width="7" style="4" customWidth="1"/>
    <col min="3593" max="3593" width="19.75" style="4" customWidth="1"/>
    <col min="3594" max="3595" width="18.125" style="4" customWidth="1"/>
    <col min="3596" max="3596" width="18.875" style="4" customWidth="1"/>
    <col min="3597" max="3597" width="18.25" style="4" customWidth="1"/>
    <col min="3598" max="3598" width="15.25" style="4" customWidth="1"/>
    <col min="3599" max="3599" width="13.25" style="4" bestFit="1" customWidth="1"/>
    <col min="3600" max="3600" width="14.75" style="4" customWidth="1"/>
    <col min="3601" max="3601" width="9" style="4"/>
    <col min="3602" max="3602" width="18.25" style="4" customWidth="1"/>
    <col min="3603" max="3603" width="22" style="4" customWidth="1"/>
    <col min="3604" max="3840" width="9" style="4"/>
    <col min="3841" max="3841" width="2.75" style="4" customWidth="1"/>
    <col min="3842" max="3842" width="2.875" style="4" customWidth="1"/>
    <col min="3843" max="3843" width="2.75" style="4" customWidth="1"/>
    <col min="3844" max="3844" width="13.25" style="4" customWidth="1"/>
    <col min="3845" max="3845" width="18.125" style="4" customWidth="1"/>
    <col min="3846" max="3846" width="5.875" style="4" customWidth="1"/>
    <col min="3847" max="3847" width="13.625" style="4" customWidth="1"/>
    <col min="3848" max="3848" width="7" style="4" customWidth="1"/>
    <col min="3849" max="3849" width="19.75" style="4" customWidth="1"/>
    <col min="3850" max="3851" width="18.125" style="4" customWidth="1"/>
    <col min="3852" max="3852" width="18.875" style="4" customWidth="1"/>
    <col min="3853" max="3853" width="18.25" style="4" customWidth="1"/>
    <col min="3854" max="3854" width="15.25" style="4" customWidth="1"/>
    <col min="3855" max="3855" width="13.25" style="4" bestFit="1" customWidth="1"/>
    <col min="3856" max="3856" width="14.75" style="4" customWidth="1"/>
    <col min="3857" max="3857" width="9" style="4"/>
    <col min="3858" max="3858" width="18.25" style="4" customWidth="1"/>
    <col min="3859" max="3859" width="22" style="4" customWidth="1"/>
    <col min="3860" max="4096" width="9" style="4"/>
    <col min="4097" max="4097" width="2.75" style="4" customWidth="1"/>
    <col min="4098" max="4098" width="2.875" style="4" customWidth="1"/>
    <col min="4099" max="4099" width="2.75" style="4" customWidth="1"/>
    <col min="4100" max="4100" width="13.25" style="4" customWidth="1"/>
    <col min="4101" max="4101" width="18.125" style="4" customWidth="1"/>
    <col min="4102" max="4102" width="5.875" style="4" customWidth="1"/>
    <col min="4103" max="4103" width="13.625" style="4" customWidth="1"/>
    <col min="4104" max="4104" width="7" style="4" customWidth="1"/>
    <col min="4105" max="4105" width="19.75" style="4" customWidth="1"/>
    <col min="4106" max="4107" width="18.125" style="4" customWidth="1"/>
    <col min="4108" max="4108" width="18.875" style="4" customWidth="1"/>
    <col min="4109" max="4109" width="18.25" style="4" customWidth="1"/>
    <col min="4110" max="4110" width="15.25" style="4" customWidth="1"/>
    <col min="4111" max="4111" width="13.25" style="4" bestFit="1" customWidth="1"/>
    <col min="4112" max="4112" width="14.75" style="4" customWidth="1"/>
    <col min="4113" max="4113" width="9" style="4"/>
    <col min="4114" max="4114" width="18.25" style="4" customWidth="1"/>
    <col min="4115" max="4115" width="22" style="4" customWidth="1"/>
    <col min="4116" max="4352" width="9" style="4"/>
    <col min="4353" max="4353" width="2.75" style="4" customWidth="1"/>
    <col min="4354" max="4354" width="2.875" style="4" customWidth="1"/>
    <col min="4355" max="4355" width="2.75" style="4" customWidth="1"/>
    <col min="4356" max="4356" width="13.25" style="4" customWidth="1"/>
    <col min="4357" max="4357" width="18.125" style="4" customWidth="1"/>
    <col min="4358" max="4358" width="5.875" style="4" customWidth="1"/>
    <col min="4359" max="4359" width="13.625" style="4" customWidth="1"/>
    <col min="4360" max="4360" width="7" style="4" customWidth="1"/>
    <col min="4361" max="4361" width="19.75" style="4" customWidth="1"/>
    <col min="4362" max="4363" width="18.125" style="4" customWidth="1"/>
    <col min="4364" max="4364" width="18.875" style="4" customWidth="1"/>
    <col min="4365" max="4365" width="18.25" style="4" customWidth="1"/>
    <col min="4366" max="4366" width="15.25" style="4" customWidth="1"/>
    <col min="4367" max="4367" width="13.25" style="4" bestFit="1" customWidth="1"/>
    <col min="4368" max="4368" width="14.75" style="4" customWidth="1"/>
    <col min="4369" max="4369" width="9" style="4"/>
    <col min="4370" max="4370" width="18.25" style="4" customWidth="1"/>
    <col min="4371" max="4371" width="22" style="4" customWidth="1"/>
    <col min="4372" max="4608" width="9" style="4"/>
    <col min="4609" max="4609" width="2.75" style="4" customWidth="1"/>
    <col min="4610" max="4610" width="2.875" style="4" customWidth="1"/>
    <col min="4611" max="4611" width="2.75" style="4" customWidth="1"/>
    <col min="4612" max="4612" width="13.25" style="4" customWidth="1"/>
    <col min="4613" max="4613" width="18.125" style="4" customWidth="1"/>
    <col min="4614" max="4614" width="5.875" style="4" customWidth="1"/>
    <col min="4615" max="4615" width="13.625" style="4" customWidth="1"/>
    <col min="4616" max="4616" width="7" style="4" customWidth="1"/>
    <col min="4617" max="4617" width="19.75" style="4" customWidth="1"/>
    <col min="4618" max="4619" width="18.125" style="4" customWidth="1"/>
    <col min="4620" max="4620" width="18.875" style="4" customWidth="1"/>
    <col min="4621" max="4621" width="18.25" style="4" customWidth="1"/>
    <col min="4622" max="4622" width="15.25" style="4" customWidth="1"/>
    <col min="4623" max="4623" width="13.25" style="4" bestFit="1" customWidth="1"/>
    <col min="4624" max="4624" width="14.75" style="4" customWidth="1"/>
    <col min="4625" max="4625" width="9" style="4"/>
    <col min="4626" max="4626" width="18.25" style="4" customWidth="1"/>
    <col min="4627" max="4627" width="22" style="4" customWidth="1"/>
    <col min="4628" max="4864" width="9" style="4"/>
    <col min="4865" max="4865" width="2.75" style="4" customWidth="1"/>
    <col min="4866" max="4866" width="2.875" style="4" customWidth="1"/>
    <col min="4867" max="4867" width="2.75" style="4" customWidth="1"/>
    <col min="4868" max="4868" width="13.25" style="4" customWidth="1"/>
    <col min="4869" max="4869" width="18.125" style="4" customWidth="1"/>
    <col min="4870" max="4870" width="5.875" style="4" customWidth="1"/>
    <col min="4871" max="4871" width="13.625" style="4" customWidth="1"/>
    <col min="4872" max="4872" width="7" style="4" customWidth="1"/>
    <col min="4873" max="4873" width="19.75" style="4" customWidth="1"/>
    <col min="4874" max="4875" width="18.125" style="4" customWidth="1"/>
    <col min="4876" max="4876" width="18.875" style="4" customWidth="1"/>
    <col min="4877" max="4877" width="18.25" style="4" customWidth="1"/>
    <col min="4878" max="4878" width="15.25" style="4" customWidth="1"/>
    <col min="4879" max="4879" width="13.25" style="4" bestFit="1" customWidth="1"/>
    <col min="4880" max="4880" width="14.75" style="4" customWidth="1"/>
    <col min="4881" max="4881" width="9" style="4"/>
    <col min="4882" max="4882" width="18.25" style="4" customWidth="1"/>
    <col min="4883" max="4883" width="22" style="4" customWidth="1"/>
    <col min="4884" max="5120" width="9" style="4"/>
    <col min="5121" max="5121" width="2.75" style="4" customWidth="1"/>
    <col min="5122" max="5122" width="2.875" style="4" customWidth="1"/>
    <col min="5123" max="5123" width="2.75" style="4" customWidth="1"/>
    <col min="5124" max="5124" width="13.25" style="4" customWidth="1"/>
    <col min="5125" max="5125" width="18.125" style="4" customWidth="1"/>
    <col min="5126" max="5126" width="5.875" style="4" customWidth="1"/>
    <col min="5127" max="5127" width="13.625" style="4" customWidth="1"/>
    <col min="5128" max="5128" width="7" style="4" customWidth="1"/>
    <col min="5129" max="5129" width="19.75" style="4" customWidth="1"/>
    <col min="5130" max="5131" width="18.125" style="4" customWidth="1"/>
    <col min="5132" max="5132" width="18.875" style="4" customWidth="1"/>
    <col min="5133" max="5133" width="18.25" style="4" customWidth="1"/>
    <col min="5134" max="5134" width="15.25" style="4" customWidth="1"/>
    <col min="5135" max="5135" width="13.25" style="4" bestFit="1" customWidth="1"/>
    <col min="5136" max="5136" width="14.75" style="4" customWidth="1"/>
    <col min="5137" max="5137" width="9" style="4"/>
    <col min="5138" max="5138" width="18.25" style="4" customWidth="1"/>
    <col min="5139" max="5139" width="22" style="4" customWidth="1"/>
    <col min="5140" max="5376" width="9" style="4"/>
    <col min="5377" max="5377" width="2.75" style="4" customWidth="1"/>
    <col min="5378" max="5378" width="2.875" style="4" customWidth="1"/>
    <col min="5379" max="5379" width="2.75" style="4" customWidth="1"/>
    <col min="5380" max="5380" width="13.25" style="4" customWidth="1"/>
    <col min="5381" max="5381" width="18.125" style="4" customWidth="1"/>
    <col min="5382" max="5382" width="5.875" style="4" customWidth="1"/>
    <col min="5383" max="5383" width="13.625" style="4" customWidth="1"/>
    <col min="5384" max="5384" width="7" style="4" customWidth="1"/>
    <col min="5385" max="5385" width="19.75" style="4" customWidth="1"/>
    <col min="5386" max="5387" width="18.125" style="4" customWidth="1"/>
    <col min="5388" max="5388" width="18.875" style="4" customWidth="1"/>
    <col min="5389" max="5389" width="18.25" style="4" customWidth="1"/>
    <col min="5390" max="5390" width="15.25" style="4" customWidth="1"/>
    <col min="5391" max="5391" width="13.25" style="4" bestFit="1" customWidth="1"/>
    <col min="5392" max="5392" width="14.75" style="4" customWidth="1"/>
    <col min="5393" max="5393" width="9" style="4"/>
    <col min="5394" max="5394" width="18.25" style="4" customWidth="1"/>
    <col min="5395" max="5395" width="22" style="4" customWidth="1"/>
    <col min="5396" max="5632" width="9" style="4"/>
    <col min="5633" max="5633" width="2.75" style="4" customWidth="1"/>
    <col min="5634" max="5634" width="2.875" style="4" customWidth="1"/>
    <col min="5635" max="5635" width="2.75" style="4" customWidth="1"/>
    <col min="5636" max="5636" width="13.25" style="4" customWidth="1"/>
    <col min="5637" max="5637" width="18.125" style="4" customWidth="1"/>
    <col min="5638" max="5638" width="5.875" style="4" customWidth="1"/>
    <col min="5639" max="5639" width="13.625" style="4" customWidth="1"/>
    <col min="5640" max="5640" width="7" style="4" customWidth="1"/>
    <col min="5641" max="5641" width="19.75" style="4" customWidth="1"/>
    <col min="5642" max="5643" width="18.125" style="4" customWidth="1"/>
    <col min="5644" max="5644" width="18.875" style="4" customWidth="1"/>
    <col min="5645" max="5645" width="18.25" style="4" customWidth="1"/>
    <col min="5646" max="5646" width="15.25" style="4" customWidth="1"/>
    <col min="5647" max="5647" width="13.25" style="4" bestFit="1" customWidth="1"/>
    <col min="5648" max="5648" width="14.75" style="4" customWidth="1"/>
    <col min="5649" max="5649" width="9" style="4"/>
    <col min="5650" max="5650" width="18.25" style="4" customWidth="1"/>
    <col min="5651" max="5651" width="22" style="4" customWidth="1"/>
    <col min="5652" max="5888" width="9" style="4"/>
    <col min="5889" max="5889" width="2.75" style="4" customWidth="1"/>
    <col min="5890" max="5890" width="2.875" style="4" customWidth="1"/>
    <col min="5891" max="5891" width="2.75" style="4" customWidth="1"/>
    <col min="5892" max="5892" width="13.25" style="4" customWidth="1"/>
    <col min="5893" max="5893" width="18.125" style="4" customWidth="1"/>
    <col min="5894" max="5894" width="5.875" style="4" customWidth="1"/>
    <col min="5895" max="5895" width="13.625" style="4" customWidth="1"/>
    <col min="5896" max="5896" width="7" style="4" customWidth="1"/>
    <col min="5897" max="5897" width="19.75" style="4" customWidth="1"/>
    <col min="5898" max="5899" width="18.125" style="4" customWidth="1"/>
    <col min="5900" max="5900" width="18.875" style="4" customWidth="1"/>
    <col min="5901" max="5901" width="18.25" style="4" customWidth="1"/>
    <col min="5902" max="5902" width="15.25" style="4" customWidth="1"/>
    <col min="5903" max="5903" width="13.25" style="4" bestFit="1" customWidth="1"/>
    <col min="5904" max="5904" width="14.75" style="4" customWidth="1"/>
    <col min="5905" max="5905" width="9" style="4"/>
    <col min="5906" max="5906" width="18.25" style="4" customWidth="1"/>
    <col min="5907" max="5907" width="22" style="4" customWidth="1"/>
    <col min="5908" max="6144" width="9" style="4"/>
    <col min="6145" max="6145" width="2.75" style="4" customWidth="1"/>
    <col min="6146" max="6146" width="2.875" style="4" customWidth="1"/>
    <col min="6147" max="6147" width="2.75" style="4" customWidth="1"/>
    <col min="6148" max="6148" width="13.25" style="4" customWidth="1"/>
    <col min="6149" max="6149" width="18.125" style="4" customWidth="1"/>
    <col min="6150" max="6150" width="5.875" style="4" customWidth="1"/>
    <col min="6151" max="6151" width="13.625" style="4" customWidth="1"/>
    <col min="6152" max="6152" width="7" style="4" customWidth="1"/>
    <col min="6153" max="6153" width="19.75" style="4" customWidth="1"/>
    <col min="6154" max="6155" width="18.125" style="4" customWidth="1"/>
    <col min="6156" max="6156" width="18.875" style="4" customWidth="1"/>
    <col min="6157" max="6157" width="18.25" style="4" customWidth="1"/>
    <col min="6158" max="6158" width="15.25" style="4" customWidth="1"/>
    <col min="6159" max="6159" width="13.25" style="4" bestFit="1" customWidth="1"/>
    <col min="6160" max="6160" width="14.75" style="4" customWidth="1"/>
    <col min="6161" max="6161" width="9" style="4"/>
    <col min="6162" max="6162" width="18.25" style="4" customWidth="1"/>
    <col min="6163" max="6163" width="22" style="4" customWidth="1"/>
    <col min="6164" max="6400" width="9" style="4"/>
    <col min="6401" max="6401" width="2.75" style="4" customWidth="1"/>
    <col min="6402" max="6402" width="2.875" style="4" customWidth="1"/>
    <col min="6403" max="6403" width="2.75" style="4" customWidth="1"/>
    <col min="6404" max="6404" width="13.25" style="4" customWidth="1"/>
    <col min="6405" max="6405" width="18.125" style="4" customWidth="1"/>
    <col min="6406" max="6406" width="5.875" style="4" customWidth="1"/>
    <col min="6407" max="6407" width="13.625" style="4" customWidth="1"/>
    <col min="6408" max="6408" width="7" style="4" customWidth="1"/>
    <col min="6409" max="6409" width="19.75" style="4" customWidth="1"/>
    <col min="6410" max="6411" width="18.125" style="4" customWidth="1"/>
    <col min="6412" max="6412" width="18.875" style="4" customWidth="1"/>
    <col min="6413" max="6413" width="18.25" style="4" customWidth="1"/>
    <col min="6414" max="6414" width="15.25" style="4" customWidth="1"/>
    <col min="6415" max="6415" width="13.25" style="4" bestFit="1" customWidth="1"/>
    <col min="6416" max="6416" width="14.75" style="4" customWidth="1"/>
    <col min="6417" max="6417" width="9" style="4"/>
    <col min="6418" max="6418" width="18.25" style="4" customWidth="1"/>
    <col min="6419" max="6419" width="22" style="4" customWidth="1"/>
    <col min="6420" max="6656" width="9" style="4"/>
    <col min="6657" max="6657" width="2.75" style="4" customWidth="1"/>
    <col min="6658" max="6658" width="2.875" style="4" customWidth="1"/>
    <col min="6659" max="6659" width="2.75" style="4" customWidth="1"/>
    <col min="6660" max="6660" width="13.25" style="4" customWidth="1"/>
    <col min="6661" max="6661" width="18.125" style="4" customWidth="1"/>
    <col min="6662" max="6662" width="5.875" style="4" customWidth="1"/>
    <col min="6663" max="6663" width="13.625" style="4" customWidth="1"/>
    <col min="6664" max="6664" width="7" style="4" customWidth="1"/>
    <col min="6665" max="6665" width="19.75" style="4" customWidth="1"/>
    <col min="6666" max="6667" width="18.125" style="4" customWidth="1"/>
    <col min="6668" max="6668" width="18.875" style="4" customWidth="1"/>
    <col min="6669" max="6669" width="18.25" style="4" customWidth="1"/>
    <col min="6670" max="6670" width="15.25" style="4" customWidth="1"/>
    <col min="6671" max="6671" width="13.25" style="4" bestFit="1" customWidth="1"/>
    <col min="6672" max="6672" width="14.75" style="4" customWidth="1"/>
    <col min="6673" max="6673" width="9" style="4"/>
    <col min="6674" max="6674" width="18.25" style="4" customWidth="1"/>
    <col min="6675" max="6675" width="22" style="4" customWidth="1"/>
    <col min="6676" max="6912" width="9" style="4"/>
    <col min="6913" max="6913" width="2.75" style="4" customWidth="1"/>
    <col min="6914" max="6914" width="2.875" style="4" customWidth="1"/>
    <col min="6915" max="6915" width="2.75" style="4" customWidth="1"/>
    <col min="6916" max="6916" width="13.25" style="4" customWidth="1"/>
    <col min="6917" max="6917" width="18.125" style="4" customWidth="1"/>
    <col min="6918" max="6918" width="5.875" style="4" customWidth="1"/>
    <col min="6919" max="6919" width="13.625" style="4" customWidth="1"/>
    <col min="6920" max="6920" width="7" style="4" customWidth="1"/>
    <col min="6921" max="6921" width="19.75" style="4" customWidth="1"/>
    <col min="6922" max="6923" width="18.125" style="4" customWidth="1"/>
    <col min="6924" max="6924" width="18.875" style="4" customWidth="1"/>
    <col min="6925" max="6925" width="18.25" style="4" customWidth="1"/>
    <col min="6926" max="6926" width="15.25" style="4" customWidth="1"/>
    <col min="6927" max="6927" width="13.25" style="4" bestFit="1" customWidth="1"/>
    <col min="6928" max="6928" width="14.75" style="4" customWidth="1"/>
    <col min="6929" max="6929" width="9" style="4"/>
    <col min="6930" max="6930" width="18.25" style="4" customWidth="1"/>
    <col min="6931" max="6931" width="22" style="4" customWidth="1"/>
    <col min="6932" max="7168" width="9" style="4"/>
    <col min="7169" max="7169" width="2.75" style="4" customWidth="1"/>
    <col min="7170" max="7170" width="2.875" style="4" customWidth="1"/>
    <col min="7171" max="7171" width="2.75" style="4" customWidth="1"/>
    <col min="7172" max="7172" width="13.25" style="4" customWidth="1"/>
    <col min="7173" max="7173" width="18.125" style="4" customWidth="1"/>
    <col min="7174" max="7174" width="5.875" style="4" customWidth="1"/>
    <col min="7175" max="7175" width="13.625" style="4" customWidth="1"/>
    <col min="7176" max="7176" width="7" style="4" customWidth="1"/>
    <col min="7177" max="7177" width="19.75" style="4" customWidth="1"/>
    <col min="7178" max="7179" width="18.125" style="4" customWidth="1"/>
    <col min="7180" max="7180" width="18.875" style="4" customWidth="1"/>
    <col min="7181" max="7181" width="18.25" style="4" customWidth="1"/>
    <col min="7182" max="7182" width="15.25" style="4" customWidth="1"/>
    <col min="7183" max="7183" width="13.25" style="4" bestFit="1" customWidth="1"/>
    <col min="7184" max="7184" width="14.75" style="4" customWidth="1"/>
    <col min="7185" max="7185" width="9" style="4"/>
    <col min="7186" max="7186" width="18.25" style="4" customWidth="1"/>
    <col min="7187" max="7187" width="22" style="4" customWidth="1"/>
    <col min="7188" max="7424" width="9" style="4"/>
    <col min="7425" max="7425" width="2.75" style="4" customWidth="1"/>
    <col min="7426" max="7426" width="2.875" style="4" customWidth="1"/>
    <col min="7427" max="7427" width="2.75" style="4" customWidth="1"/>
    <col min="7428" max="7428" width="13.25" style="4" customWidth="1"/>
    <col min="7429" max="7429" width="18.125" style="4" customWidth="1"/>
    <col min="7430" max="7430" width="5.875" style="4" customWidth="1"/>
    <col min="7431" max="7431" width="13.625" style="4" customWidth="1"/>
    <col min="7432" max="7432" width="7" style="4" customWidth="1"/>
    <col min="7433" max="7433" width="19.75" style="4" customWidth="1"/>
    <col min="7434" max="7435" width="18.125" style="4" customWidth="1"/>
    <col min="7436" max="7436" width="18.875" style="4" customWidth="1"/>
    <col min="7437" max="7437" width="18.25" style="4" customWidth="1"/>
    <col min="7438" max="7438" width="15.25" style="4" customWidth="1"/>
    <col min="7439" max="7439" width="13.25" style="4" bestFit="1" customWidth="1"/>
    <col min="7440" max="7440" width="14.75" style="4" customWidth="1"/>
    <col min="7441" max="7441" width="9" style="4"/>
    <col min="7442" max="7442" width="18.25" style="4" customWidth="1"/>
    <col min="7443" max="7443" width="22" style="4" customWidth="1"/>
    <col min="7444" max="7680" width="9" style="4"/>
    <col min="7681" max="7681" width="2.75" style="4" customWidth="1"/>
    <col min="7682" max="7682" width="2.875" style="4" customWidth="1"/>
    <col min="7683" max="7683" width="2.75" style="4" customWidth="1"/>
    <col min="7684" max="7684" width="13.25" style="4" customWidth="1"/>
    <col min="7685" max="7685" width="18.125" style="4" customWidth="1"/>
    <col min="7686" max="7686" width="5.875" style="4" customWidth="1"/>
    <col min="7687" max="7687" width="13.625" style="4" customWidth="1"/>
    <col min="7688" max="7688" width="7" style="4" customWidth="1"/>
    <col min="7689" max="7689" width="19.75" style="4" customWidth="1"/>
    <col min="7690" max="7691" width="18.125" style="4" customWidth="1"/>
    <col min="7692" max="7692" width="18.875" style="4" customWidth="1"/>
    <col min="7693" max="7693" width="18.25" style="4" customWidth="1"/>
    <col min="7694" max="7694" width="15.25" style="4" customWidth="1"/>
    <col min="7695" max="7695" width="13.25" style="4" bestFit="1" customWidth="1"/>
    <col min="7696" max="7696" width="14.75" style="4" customWidth="1"/>
    <col min="7697" max="7697" width="9" style="4"/>
    <col min="7698" max="7698" width="18.25" style="4" customWidth="1"/>
    <col min="7699" max="7699" width="22" style="4" customWidth="1"/>
    <col min="7700" max="7936" width="9" style="4"/>
    <col min="7937" max="7937" width="2.75" style="4" customWidth="1"/>
    <col min="7938" max="7938" width="2.875" style="4" customWidth="1"/>
    <col min="7939" max="7939" width="2.75" style="4" customWidth="1"/>
    <col min="7940" max="7940" width="13.25" style="4" customWidth="1"/>
    <col min="7941" max="7941" width="18.125" style="4" customWidth="1"/>
    <col min="7942" max="7942" width="5.875" style="4" customWidth="1"/>
    <col min="7943" max="7943" width="13.625" style="4" customWidth="1"/>
    <col min="7944" max="7944" width="7" style="4" customWidth="1"/>
    <col min="7945" max="7945" width="19.75" style="4" customWidth="1"/>
    <col min="7946" max="7947" width="18.125" style="4" customWidth="1"/>
    <col min="7948" max="7948" width="18.875" style="4" customWidth="1"/>
    <col min="7949" max="7949" width="18.25" style="4" customWidth="1"/>
    <col min="7950" max="7950" width="15.25" style="4" customWidth="1"/>
    <col min="7951" max="7951" width="13.25" style="4" bestFit="1" customWidth="1"/>
    <col min="7952" max="7952" width="14.75" style="4" customWidth="1"/>
    <col min="7953" max="7953" width="9" style="4"/>
    <col min="7954" max="7954" width="18.25" style="4" customWidth="1"/>
    <col min="7955" max="7955" width="22" style="4" customWidth="1"/>
    <col min="7956" max="8192" width="9" style="4"/>
    <col min="8193" max="8193" width="2.75" style="4" customWidth="1"/>
    <col min="8194" max="8194" width="2.875" style="4" customWidth="1"/>
    <col min="8195" max="8195" width="2.75" style="4" customWidth="1"/>
    <col min="8196" max="8196" width="13.25" style="4" customWidth="1"/>
    <col min="8197" max="8197" width="18.125" style="4" customWidth="1"/>
    <col min="8198" max="8198" width="5.875" style="4" customWidth="1"/>
    <col min="8199" max="8199" width="13.625" style="4" customWidth="1"/>
    <col min="8200" max="8200" width="7" style="4" customWidth="1"/>
    <col min="8201" max="8201" width="19.75" style="4" customWidth="1"/>
    <col min="8202" max="8203" width="18.125" style="4" customWidth="1"/>
    <col min="8204" max="8204" width="18.875" style="4" customWidth="1"/>
    <col min="8205" max="8205" width="18.25" style="4" customWidth="1"/>
    <col min="8206" max="8206" width="15.25" style="4" customWidth="1"/>
    <col min="8207" max="8207" width="13.25" style="4" bestFit="1" customWidth="1"/>
    <col min="8208" max="8208" width="14.75" style="4" customWidth="1"/>
    <col min="8209" max="8209" width="9" style="4"/>
    <col min="8210" max="8210" width="18.25" style="4" customWidth="1"/>
    <col min="8211" max="8211" width="22" style="4" customWidth="1"/>
    <col min="8212" max="8448" width="9" style="4"/>
    <col min="8449" max="8449" width="2.75" style="4" customWidth="1"/>
    <col min="8450" max="8450" width="2.875" style="4" customWidth="1"/>
    <col min="8451" max="8451" width="2.75" style="4" customWidth="1"/>
    <col min="8452" max="8452" width="13.25" style="4" customWidth="1"/>
    <col min="8453" max="8453" width="18.125" style="4" customWidth="1"/>
    <col min="8454" max="8454" width="5.875" style="4" customWidth="1"/>
    <col min="8455" max="8455" width="13.625" style="4" customWidth="1"/>
    <col min="8456" max="8456" width="7" style="4" customWidth="1"/>
    <col min="8457" max="8457" width="19.75" style="4" customWidth="1"/>
    <col min="8458" max="8459" width="18.125" style="4" customWidth="1"/>
    <col min="8460" max="8460" width="18.875" style="4" customWidth="1"/>
    <col min="8461" max="8461" width="18.25" style="4" customWidth="1"/>
    <col min="8462" max="8462" width="15.25" style="4" customWidth="1"/>
    <col min="8463" max="8463" width="13.25" style="4" bestFit="1" customWidth="1"/>
    <col min="8464" max="8464" width="14.75" style="4" customWidth="1"/>
    <col min="8465" max="8465" width="9" style="4"/>
    <col min="8466" max="8466" width="18.25" style="4" customWidth="1"/>
    <col min="8467" max="8467" width="22" style="4" customWidth="1"/>
    <col min="8468" max="8704" width="9" style="4"/>
    <col min="8705" max="8705" width="2.75" style="4" customWidth="1"/>
    <col min="8706" max="8706" width="2.875" style="4" customWidth="1"/>
    <col min="8707" max="8707" width="2.75" style="4" customWidth="1"/>
    <col min="8708" max="8708" width="13.25" style="4" customWidth="1"/>
    <col min="8709" max="8709" width="18.125" style="4" customWidth="1"/>
    <col min="8710" max="8710" width="5.875" style="4" customWidth="1"/>
    <col min="8711" max="8711" width="13.625" style="4" customWidth="1"/>
    <col min="8712" max="8712" width="7" style="4" customWidth="1"/>
    <col min="8713" max="8713" width="19.75" style="4" customWidth="1"/>
    <col min="8714" max="8715" width="18.125" style="4" customWidth="1"/>
    <col min="8716" max="8716" width="18.875" style="4" customWidth="1"/>
    <col min="8717" max="8717" width="18.25" style="4" customWidth="1"/>
    <col min="8718" max="8718" width="15.25" style="4" customWidth="1"/>
    <col min="8719" max="8719" width="13.25" style="4" bestFit="1" customWidth="1"/>
    <col min="8720" max="8720" width="14.75" style="4" customWidth="1"/>
    <col min="8721" max="8721" width="9" style="4"/>
    <col min="8722" max="8722" width="18.25" style="4" customWidth="1"/>
    <col min="8723" max="8723" width="22" style="4" customWidth="1"/>
    <col min="8724" max="8960" width="9" style="4"/>
    <col min="8961" max="8961" width="2.75" style="4" customWidth="1"/>
    <col min="8962" max="8962" width="2.875" style="4" customWidth="1"/>
    <col min="8963" max="8963" width="2.75" style="4" customWidth="1"/>
    <col min="8964" max="8964" width="13.25" style="4" customWidth="1"/>
    <col min="8965" max="8965" width="18.125" style="4" customWidth="1"/>
    <col min="8966" max="8966" width="5.875" style="4" customWidth="1"/>
    <col min="8967" max="8967" width="13.625" style="4" customWidth="1"/>
    <col min="8968" max="8968" width="7" style="4" customWidth="1"/>
    <col min="8969" max="8969" width="19.75" style="4" customWidth="1"/>
    <col min="8970" max="8971" width="18.125" style="4" customWidth="1"/>
    <col min="8972" max="8972" width="18.875" style="4" customWidth="1"/>
    <col min="8973" max="8973" width="18.25" style="4" customWidth="1"/>
    <col min="8974" max="8974" width="15.25" style="4" customWidth="1"/>
    <col min="8975" max="8975" width="13.25" style="4" bestFit="1" customWidth="1"/>
    <col min="8976" max="8976" width="14.75" style="4" customWidth="1"/>
    <col min="8977" max="8977" width="9" style="4"/>
    <col min="8978" max="8978" width="18.25" style="4" customWidth="1"/>
    <col min="8979" max="8979" width="22" style="4" customWidth="1"/>
    <col min="8980" max="9216" width="9" style="4"/>
    <col min="9217" max="9217" width="2.75" style="4" customWidth="1"/>
    <col min="9218" max="9218" width="2.875" style="4" customWidth="1"/>
    <col min="9219" max="9219" width="2.75" style="4" customWidth="1"/>
    <col min="9220" max="9220" width="13.25" style="4" customWidth="1"/>
    <col min="9221" max="9221" width="18.125" style="4" customWidth="1"/>
    <col min="9222" max="9222" width="5.875" style="4" customWidth="1"/>
    <col min="9223" max="9223" width="13.625" style="4" customWidth="1"/>
    <col min="9224" max="9224" width="7" style="4" customWidth="1"/>
    <col min="9225" max="9225" width="19.75" style="4" customWidth="1"/>
    <col min="9226" max="9227" width="18.125" style="4" customWidth="1"/>
    <col min="9228" max="9228" width="18.875" style="4" customWidth="1"/>
    <col min="9229" max="9229" width="18.25" style="4" customWidth="1"/>
    <col min="9230" max="9230" width="15.25" style="4" customWidth="1"/>
    <col min="9231" max="9231" width="13.25" style="4" bestFit="1" customWidth="1"/>
    <col min="9232" max="9232" width="14.75" style="4" customWidth="1"/>
    <col min="9233" max="9233" width="9" style="4"/>
    <col min="9234" max="9234" width="18.25" style="4" customWidth="1"/>
    <col min="9235" max="9235" width="22" style="4" customWidth="1"/>
    <col min="9236" max="9472" width="9" style="4"/>
    <col min="9473" max="9473" width="2.75" style="4" customWidth="1"/>
    <col min="9474" max="9474" width="2.875" style="4" customWidth="1"/>
    <col min="9475" max="9475" width="2.75" style="4" customWidth="1"/>
    <col min="9476" max="9476" width="13.25" style="4" customWidth="1"/>
    <col min="9477" max="9477" width="18.125" style="4" customWidth="1"/>
    <col min="9478" max="9478" width="5.875" style="4" customWidth="1"/>
    <col min="9479" max="9479" width="13.625" style="4" customWidth="1"/>
    <col min="9480" max="9480" width="7" style="4" customWidth="1"/>
    <col min="9481" max="9481" width="19.75" style="4" customWidth="1"/>
    <col min="9482" max="9483" width="18.125" style="4" customWidth="1"/>
    <col min="9484" max="9484" width="18.875" style="4" customWidth="1"/>
    <col min="9485" max="9485" width="18.25" style="4" customWidth="1"/>
    <col min="9486" max="9486" width="15.25" style="4" customWidth="1"/>
    <col min="9487" max="9487" width="13.25" style="4" bestFit="1" customWidth="1"/>
    <col min="9488" max="9488" width="14.75" style="4" customWidth="1"/>
    <col min="9489" max="9489" width="9" style="4"/>
    <col min="9490" max="9490" width="18.25" style="4" customWidth="1"/>
    <col min="9491" max="9491" width="22" style="4" customWidth="1"/>
    <col min="9492" max="9728" width="9" style="4"/>
    <col min="9729" max="9729" width="2.75" style="4" customWidth="1"/>
    <col min="9730" max="9730" width="2.875" style="4" customWidth="1"/>
    <col min="9731" max="9731" width="2.75" style="4" customWidth="1"/>
    <col min="9732" max="9732" width="13.25" style="4" customWidth="1"/>
    <col min="9733" max="9733" width="18.125" style="4" customWidth="1"/>
    <col min="9734" max="9734" width="5.875" style="4" customWidth="1"/>
    <col min="9735" max="9735" width="13.625" style="4" customWidth="1"/>
    <col min="9736" max="9736" width="7" style="4" customWidth="1"/>
    <col min="9737" max="9737" width="19.75" style="4" customWidth="1"/>
    <col min="9738" max="9739" width="18.125" style="4" customWidth="1"/>
    <col min="9740" max="9740" width="18.875" style="4" customWidth="1"/>
    <col min="9741" max="9741" width="18.25" style="4" customWidth="1"/>
    <col min="9742" max="9742" width="15.25" style="4" customWidth="1"/>
    <col min="9743" max="9743" width="13.25" style="4" bestFit="1" customWidth="1"/>
    <col min="9744" max="9744" width="14.75" style="4" customWidth="1"/>
    <col min="9745" max="9745" width="9" style="4"/>
    <col min="9746" max="9746" width="18.25" style="4" customWidth="1"/>
    <col min="9747" max="9747" width="22" style="4" customWidth="1"/>
    <col min="9748" max="9984" width="9" style="4"/>
    <col min="9985" max="9985" width="2.75" style="4" customWidth="1"/>
    <col min="9986" max="9986" width="2.875" style="4" customWidth="1"/>
    <col min="9987" max="9987" width="2.75" style="4" customWidth="1"/>
    <col min="9988" max="9988" width="13.25" style="4" customWidth="1"/>
    <col min="9989" max="9989" width="18.125" style="4" customWidth="1"/>
    <col min="9990" max="9990" width="5.875" style="4" customWidth="1"/>
    <col min="9991" max="9991" width="13.625" style="4" customWidth="1"/>
    <col min="9992" max="9992" width="7" style="4" customWidth="1"/>
    <col min="9993" max="9993" width="19.75" style="4" customWidth="1"/>
    <col min="9994" max="9995" width="18.125" style="4" customWidth="1"/>
    <col min="9996" max="9996" width="18.875" style="4" customWidth="1"/>
    <col min="9997" max="9997" width="18.25" style="4" customWidth="1"/>
    <col min="9998" max="9998" width="15.25" style="4" customWidth="1"/>
    <col min="9999" max="9999" width="13.25" style="4" bestFit="1" customWidth="1"/>
    <col min="10000" max="10000" width="14.75" style="4" customWidth="1"/>
    <col min="10001" max="10001" width="9" style="4"/>
    <col min="10002" max="10002" width="18.25" style="4" customWidth="1"/>
    <col min="10003" max="10003" width="22" style="4" customWidth="1"/>
    <col min="10004" max="10240" width="9" style="4"/>
    <col min="10241" max="10241" width="2.75" style="4" customWidth="1"/>
    <col min="10242" max="10242" width="2.875" style="4" customWidth="1"/>
    <col min="10243" max="10243" width="2.75" style="4" customWidth="1"/>
    <col min="10244" max="10244" width="13.25" style="4" customWidth="1"/>
    <col min="10245" max="10245" width="18.125" style="4" customWidth="1"/>
    <col min="10246" max="10246" width="5.875" style="4" customWidth="1"/>
    <col min="10247" max="10247" width="13.625" style="4" customWidth="1"/>
    <col min="10248" max="10248" width="7" style="4" customWidth="1"/>
    <col min="10249" max="10249" width="19.75" style="4" customWidth="1"/>
    <col min="10250" max="10251" width="18.125" style="4" customWidth="1"/>
    <col min="10252" max="10252" width="18.875" style="4" customWidth="1"/>
    <col min="10253" max="10253" width="18.25" style="4" customWidth="1"/>
    <col min="10254" max="10254" width="15.25" style="4" customWidth="1"/>
    <col min="10255" max="10255" width="13.25" style="4" bestFit="1" customWidth="1"/>
    <col min="10256" max="10256" width="14.75" style="4" customWidth="1"/>
    <col min="10257" max="10257" width="9" style="4"/>
    <col min="10258" max="10258" width="18.25" style="4" customWidth="1"/>
    <col min="10259" max="10259" width="22" style="4" customWidth="1"/>
    <col min="10260" max="10496" width="9" style="4"/>
    <col min="10497" max="10497" width="2.75" style="4" customWidth="1"/>
    <col min="10498" max="10498" width="2.875" style="4" customWidth="1"/>
    <col min="10499" max="10499" width="2.75" style="4" customWidth="1"/>
    <col min="10500" max="10500" width="13.25" style="4" customWidth="1"/>
    <col min="10501" max="10501" width="18.125" style="4" customWidth="1"/>
    <col min="10502" max="10502" width="5.875" style="4" customWidth="1"/>
    <col min="10503" max="10503" width="13.625" style="4" customWidth="1"/>
    <col min="10504" max="10504" width="7" style="4" customWidth="1"/>
    <col min="10505" max="10505" width="19.75" style="4" customWidth="1"/>
    <col min="10506" max="10507" width="18.125" style="4" customWidth="1"/>
    <col min="10508" max="10508" width="18.875" style="4" customWidth="1"/>
    <col min="10509" max="10509" width="18.25" style="4" customWidth="1"/>
    <col min="10510" max="10510" width="15.25" style="4" customWidth="1"/>
    <col min="10511" max="10511" width="13.25" style="4" bestFit="1" customWidth="1"/>
    <col min="10512" max="10512" width="14.75" style="4" customWidth="1"/>
    <col min="10513" max="10513" width="9" style="4"/>
    <col min="10514" max="10514" width="18.25" style="4" customWidth="1"/>
    <col min="10515" max="10515" width="22" style="4" customWidth="1"/>
    <col min="10516" max="10752" width="9" style="4"/>
    <col min="10753" max="10753" width="2.75" style="4" customWidth="1"/>
    <col min="10754" max="10754" width="2.875" style="4" customWidth="1"/>
    <col min="10755" max="10755" width="2.75" style="4" customWidth="1"/>
    <col min="10756" max="10756" width="13.25" style="4" customWidth="1"/>
    <col min="10757" max="10757" width="18.125" style="4" customWidth="1"/>
    <col min="10758" max="10758" width="5.875" style="4" customWidth="1"/>
    <col min="10759" max="10759" width="13.625" style="4" customWidth="1"/>
    <col min="10760" max="10760" width="7" style="4" customWidth="1"/>
    <col min="10761" max="10761" width="19.75" style="4" customWidth="1"/>
    <col min="10762" max="10763" width="18.125" style="4" customWidth="1"/>
    <col min="10764" max="10764" width="18.875" style="4" customWidth="1"/>
    <col min="10765" max="10765" width="18.25" style="4" customWidth="1"/>
    <col min="10766" max="10766" width="15.25" style="4" customWidth="1"/>
    <col min="10767" max="10767" width="13.25" style="4" bestFit="1" customWidth="1"/>
    <col min="10768" max="10768" width="14.75" style="4" customWidth="1"/>
    <col min="10769" max="10769" width="9" style="4"/>
    <col min="10770" max="10770" width="18.25" style="4" customWidth="1"/>
    <col min="10771" max="10771" width="22" style="4" customWidth="1"/>
    <col min="10772" max="11008" width="9" style="4"/>
    <col min="11009" max="11009" width="2.75" style="4" customWidth="1"/>
    <col min="11010" max="11010" width="2.875" style="4" customWidth="1"/>
    <col min="11011" max="11011" width="2.75" style="4" customWidth="1"/>
    <col min="11012" max="11012" width="13.25" style="4" customWidth="1"/>
    <col min="11013" max="11013" width="18.125" style="4" customWidth="1"/>
    <col min="11014" max="11014" width="5.875" style="4" customWidth="1"/>
    <col min="11015" max="11015" width="13.625" style="4" customWidth="1"/>
    <col min="11016" max="11016" width="7" style="4" customWidth="1"/>
    <col min="11017" max="11017" width="19.75" style="4" customWidth="1"/>
    <col min="11018" max="11019" width="18.125" style="4" customWidth="1"/>
    <col min="11020" max="11020" width="18.875" style="4" customWidth="1"/>
    <col min="11021" max="11021" width="18.25" style="4" customWidth="1"/>
    <col min="11022" max="11022" width="15.25" style="4" customWidth="1"/>
    <col min="11023" max="11023" width="13.25" style="4" bestFit="1" customWidth="1"/>
    <col min="11024" max="11024" width="14.75" style="4" customWidth="1"/>
    <col min="11025" max="11025" width="9" style="4"/>
    <col min="11026" max="11026" width="18.25" style="4" customWidth="1"/>
    <col min="11027" max="11027" width="22" style="4" customWidth="1"/>
    <col min="11028" max="11264" width="9" style="4"/>
    <col min="11265" max="11265" width="2.75" style="4" customWidth="1"/>
    <col min="11266" max="11266" width="2.875" style="4" customWidth="1"/>
    <col min="11267" max="11267" width="2.75" style="4" customWidth="1"/>
    <col min="11268" max="11268" width="13.25" style="4" customWidth="1"/>
    <col min="11269" max="11269" width="18.125" style="4" customWidth="1"/>
    <col min="11270" max="11270" width="5.875" style="4" customWidth="1"/>
    <col min="11271" max="11271" width="13.625" style="4" customWidth="1"/>
    <col min="11272" max="11272" width="7" style="4" customWidth="1"/>
    <col min="11273" max="11273" width="19.75" style="4" customWidth="1"/>
    <col min="11274" max="11275" width="18.125" style="4" customWidth="1"/>
    <col min="11276" max="11276" width="18.875" style="4" customWidth="1"/>
    <col min="11277" max="11277" width="18.25" style="4" customWidth="1"/>
    <col min="11278" max="11278" width="15.25" style="4" customWidth="1"/>
    <col min="11279" max="11279" width="13.25" style="4" bestFit="1" customWidth="1"/>
    <col min="11280" max="11280" width="14.75" style="4" customWidth="1"/>
    <col min="11281" max="11281" width="9" style="4"/>
    <col min="11282" max="11282" width="18.25" style="4" customWidth="1"/>
    <col min="11283" max="11283" width="22" style="4" customWidth="1"/>
    <col min="11284" max="11520" width="9" style="4"/>
    <col min="11521" max="11521" width="2.75" style="4" customWidth="1"/>
    <col min="11522" max="11522" width="2.875" style="4" customWidth="1"/>
    <col min="11523" max="11523" width="2.75" style="4" customWidth="1"/>
    <col min="11524" max="11524" width="13.25" style="4" customWidth="1"/>
    <col min="11525" max="11525" width="18.125" style="4" customWidth="1"/>
    <col min="11526" max="11526" width="5.875" style="4" customWidth="1"/>
    <col min="11527" max="11527" width="13.625" style="4" customWidth="1"/>
    <col min="11528" max="11528" width="7" style="4" customWidth="1"/>
    <col min="11529" max="11529" width="19.75" style="4" customWidth="1"/>
    <col min="11530" max="11531" width="18.125" style="4" customWidth="1"/>
    <col min="11532" max="11532" width="18.875" style="4" customWidth="1"/>
    <col min="11533" max="11533" width="18.25" style="4" customWidth="1"/>
    <col min="11534" max="11534" width="15.25" style="4" customWidth="1"/>
    <col min="11535" max="11535" width="13.25" style="4" bestFit="1" customWidth="1"/>
    <col min="11536" max="11536" width="14.75" style="4" customWidth="1"/>
    <col min="11537" max="11537" width="9" style="4"/>
    <col min="11538" max="11538" width="18.25" style="4" customWidth="1"/>
    <col min="11539" max="11539" width="22" style="4" customWidth="1"/>
    <col min="11540" max="11776" width="9" style="4"/>
    <col min="11777" max="11777" width="2.75" style="4" customWidth="1"/>
    <col min="11778" max="11778" width="2.875" style="4" customWidth="1"/>
    <col min="11779" max="11779" width="2.75" style="4" customWidth="1"/>
    <col min="11780" max="11780" width="13.25" style="4" customWidth="1"/>
    <col min="11781" max="11781" width="18.125" style="4" customWidth="1"/>
    <col min="11782" max="11782" width="5.875" style="4" customWidth="1"/>
    <col min="11783" max="11783" width="13.625" style="4" customWidth="1"/>
    <col min="11784" max="11784" width="7" style="4" customWidth="1"/>
    <col min="11785" max="11785" width="19.75" style="4" customWidth="1"/>
    <col min="11786" max="11787" width="18.125" style="4" customWidth="1"/>
    <col min="11788" max="11788" width="18.875" style="4" customWidth="1"/>
    <col min="11789" max="11789" width="18.25" style="4" customWidth="1"/>
    <col min="11790" max="11790" width="15.25" style="4" customWidth="1"/>
    <col min="11791" max="11791" width="13.25" style="4" bestFit="1" customWidth="1"/>
    <col min="11792" max="11792" width="14.75" style="4" customWidth="1"/>
    <col min="11793" max="11793" width="9" style="4"/>
    <col min="11794" max="11794" width="18.25" style="4" customWidth="1"/>
    <col min="11795" max="11795" width="22" style="4" customWidth="1"/>
    <col min="11796" max="12032" width="9" style="4"/>
    <col min="12033" max="12033" width="2.75" style="4" customWidth="1"/>
    <col min="12034" max="12034" width="2.875" style="4" customWidth="1"/>
    <col min="12035" max="12035" width="2.75" style="4" customWidth="1"/>
    <col min="12036" max="12036" width="13.25" style="4" customWidth="1"/>
    <col min="12037" max="12037" width="18.125" style="4" customWidth="1"/>
    <col min="12038" max="12038" width="5.875" style="4" customWidth="1"/>
    <col min="12039" max="12039" width="13.625" style="4" customWidth="1"/>
    <col min="12040" max="12040" width="7" style="4" customWidth="1"/>
    <col min="12041" max="12041" width="19.75" style="4" customWidth="1"/>
    <col min="12042" max="12043" width="18.125" style="4" customWidth="1"/>
    <col min="12044" max="12044" width="18.875" style="4" customWidth="1"/>
    <col min="12045" max="12045" width="18.25" style="4" customWidth="1"/>
    <col min="12046" max="12046" width="15.25" style="4" customWidth="1"/>
    <col min="12047" max="12047" width="13.25" style="4" bestFit="1" customWidth="1"/>
    <col min="12048" max="12048" width="14.75" style="4" customWidth="1"/>
    <col min="12049" max="12049" width="9" style="4"/>
    <col min="12050" max="12050" width="18.25" style="4" customWidth="1"/>
    <col min="12051" max="12051" width="22" style="4" customWidth="1"/>
    <col min="12052" max="12288" width="9" style="4"/>
    <col min="12289" max="12289" width="2.75" style="4" customWidth="1"/>
    <col min="12290" max="12290" width="2.875" style="4" customWidth="1"/>
    <col min="12291" max="12291" width="2.75" style="4" customWidth="1"/>
    <col min="12292" max="12292" width="13.25" style="4" customWidth="1"/>
    <col min="12293" max="12293" width="18.125" style="4" customWidth="1"/>
    <col min="12294" max="12294" width="5.875" style="4" customWidth="1"/>
    <col min="12295" max="12295" width="13.625" style="4" customWidth="1"/>
    <col min="12296" max="12296" width="7" style="4" customWidth="1"/>
    <col min="12297" max="12297" width="19.75" style="4" customWidth="1"/>
    <col min="12298" max="12299" width="18.125" style="4" customWidth="1"/>
    <col min="12300" max="12300" width="18.875" style="4" customWidth="1"/>
    <col min="12301" max="12301" width="18.25" style="4" customWidth="1"/>
    <col min="12302" max="12302" width="15.25" style="4" customWidth="1"/>
    <col min="12303" max="12303" width="13.25" style="4" bestFit="1" customWidth="1"/>
    <col min="12304" max="12304" width="14.75" style="4" customWidth="1"/>
    <col min="12305" max="12305" width="9" style="4"/>
    <col min="12306" max="12306" width="18.25" style="4" customWidth="1"/>
    <col min="12307" max="12307" width="22" style="4" customWidth="1"/>
    <col min="12308" max="12544" width="9" style="4"/>
    <col min="12545" max="12545" width="2.75" style="4" customWidth="1"/>
    <col min="12546" max="12546" width="2.875" style="4" customWidth="1"/>
    <col min="12547" max="12547" width="2.75" style="4" customWidth="1"/>
    <col min="12548" max="12548" width="13.25" style="4" customWidth="1"/>
    <col min="12549" max="12549" width="18.125" style="4" customWidth="1"/>
    <col min="12550" max="12550" width="5.875" style="4" customWidth="1"/>
    <col min="12551" max="12551" width="13.625" style="4" customWidth="1"/>
    <col min="12552" max="12552" width="7" style="4" customWidth="1"/>
    <col min="12553" max="12553" width="19.75" style="4" customWidth="1"/>
    <col min="12554" max="12555" width="18.125" style="4" customWidth="1"/>
    <col min="12556" max="12556" width="18.875" style="4" customWidth="1"/>
    <col min="12557" max="12557" width="18.25" style="4" customWidth="1"/>
    <col min="12558" max="12558" width="15.25" style="4" customWidth="1"/>
    <col min="12559" max="12559" width="13.25" style="4" bestFit="1" customWidth="1"/>
    <col min="12560" max="12560" width="14.75" style="4" customWidth="1"/>
    <col min="12561" max="12561" width="9" style="4"/>
    <col min="12562" max="12562" width="18.25" style="4" customWidth="1"/>
    <col min="12563" max="12563" width="22" style="4" customWidth="1"/>
    <col min="12564" max="12800" width="9" style="4"/>
    <col min="12801" max="12801" width="2.75" style="4" customWidth="1"/>
    <col min="12802" max="12802" width="2.875" style="4" customWidth="1"/>
    <col min="12803" max="12803" width="2.75" style="4" customWidth="1"/>
    <col min="12804" max="12804" width="13.25" style="4" customWidth="1"/>
    <col min="12805" max="12805" width="18.125" style="4" customWidth="1"/>
    <col min="12806" max="12806" width="5.875" style="4" customWidth="1"/>
    <col min="12807" max="12807" width="13.625" style="4" customWidth="1"/>
    <col min="12808" max="12808" width="7" style="4" customWidth="1"/>
    <col min="12809" max="12809" width="19.75" style="4" customWidth="1"/>
    <col min="12810" max="12811" width="18.125" style="4" customWidth="1"/>
    <col min="12812" max="12812" width="18.875" style="4" customWidth="1"/>
    <col min="12813" max="12813" width="18.25" style="4" customWidth="1"/>
    <col min="12814" max="12814" width="15.25" style="4" customWidth="1"/>
    <col min="12815" max="12815" width="13.25" style="4" bestFit="1" customWidth="1"/>
    <col min="12816" max="12816" width="14.75" style="4" customWidth="1"/>
    <col min="12817" max="12817" width="9" style="4"/>
    <col min="12818" max="12818" width="18.25" style="4" customWidth="1"/>
    <col min="12819" max="12819" width="22" style="4" customWidth="1"/>
    <col min="12820" max="13056" width="9" style="4"/>
    <col min="13057" max="13057" width="2.75" style="4" customWidth="1"/>
    <col min="13058" max="13058" width="2.875" style="4" customWidth="1"/>
    <col min="13059" max="13059" width="2.75" style="4" customWidth="1"/>
    <col min="13060" max="13060" width="13.25" style="4" customWidth="1"/>
    <col min="13061" max="13061" width="18.125" style="4" customWidth="1"/>
    <col min="13062" max="13062" width="5.875" style="4" customWidth="1"/>
    <col min="13063" max="13063" width="13.625" style="4" customWidth="1"/>
    <col min="13064" max="13064" width="7" style="4" customWidth="1"/>
    <col min="13065" max="13065" width="19.75" style="4" customWidth="1"/>
    <col min="13066" max="13067" width="18.125" style="4" customWidth="1"/>
    <col min="13068" max="13068" width="18.875" style="4" customWidth="1"/>
    <col min="13069" max="13069" width="18.25" style="4" customWidth="1"/>
    <col min="13070" max="13070" width="15.25" style="4" customWidth="1"/>
    <col min="13071" max="13071" width="13.25" style="4" bestFit="1" customWidth="1"/>
    <col min="13072" max="13072" width="14.75" style="4" customWidth="1"/>
    <col min="13073" max="13073" width="9" style="4"/>
    <col min="13074" max="13074" width="18.25" style="4" customWidth="1"/>
    <col min="13075" max="13075" width="22" style="4" customWidth="1"/>
    <col min="13076" max="13312" width="9" style="4"/>
    <col min="13313" max="13313" width="2.75" style="4" customWidth="1"/>
    <col min="13314" max="13314" width="2.875" style="4" customWidth="1"/>
    <col min="13315" max="13315" width="2.75" style="4" customWidth="1"/>
    <col min="13316" max="13316" width="13.25" style="4" customWidth="1"/>
    <col min="13317" max="13317" width="18.125" style="4" customWidth="1"/>
    <col min="13318" max="13318" width="5.875" style="4" customWidth="1"/>
    <col min="13319" max="13319" width="13.625" style="4" customWidth="1"/>
    <col min="13320" max="13320" width="7" style="4" customWidth="1"/>
    <col min="13321" max="13321" width="19.75" style="4" customWidth="1"/>
    <col min="13322" max="13323" width="18.125" style="4" customWidth="1"/>
    <col min="13324" max="13324" width="18.875" style="4" customWidth="1"/>
    <col min="13325" max="13325" width="18.25" style="4" customWidth="1"/>
    <col min="13326" max="13326" width="15.25" style="4" customWidth="1"/>
    <col min="13327" max="13327" width="13.25" style="4" bestFit="1" customWidth="1"/>
    <col min="13328" max="13328" width="14.75" style="4" customWidth="1"/>
    <col min="13329" max="13329" width="9" style="4"/>
    <col min="13330" max="13330" width="18.25" style="4" customWidth="1"/>
    <col min="13331" max="13331" width="22" style="4" customWidth="1"/>
    <col min="13332" max="13568" width="9" style="4"/>
    <col min="13569" max="13569" width="2.75" style="4" customWidth="1"/>
    <col min="13570" max="13570" width="2.875" style="4" customWidth="1"/>
    <col min="13571" max="13571" width="2.75" style="4" customWidth="1"/>
    <col min="13572" max="13572" width="13.25" style="4" customWidth="1"/>
    <col min="13573" max="13573" width="18.125" style="4" customWidth="1"/>
    <col min="13574" max="13574" width="5.875" style="4" customWidth="1"/>
    <col min="13575" max="13575" width="13.625" style="4" customWidth="1"/>
    <col min="13576" max="13576" width="7" style="4" customWidth="1"/>
    <col min="13577" max="13577" width="19.75" style="4" customWidth="1"/>
    <col min="13578" max="13579" width="18.125" style="4" customWidth="1"/>
    <col min="13580" max="13580" width="18.875" style="4" customWidth="1"/>
    <col min="13581" max="13581" width="18.25" style="4" customWidth="1"/>
    <col min="13582" max="13582" width="15.25" style="4" customWidth="1"/>
    <col min="13583" max="13583" width="13.25" style="4" bestFit="1" customWidth="1"/>
    <col min="13584" max="13584" width="14.75" style="4" customWidth="1"/>
    <col min="13585" max="13585" width="9" style="4"/>
    <col min="13586" max="13586" width="18.25" style="4" customWidth="1"/>
    <col min="13587" max="13587" width="22" style="4" customWidth="1"/>
    <col min="13588" max="13824" width="9" style="4"/>
    <col min="13825" max="13825" width="2.75" style="4" customWidth="1"/>
    <col min="13826" max="13826" width="2.875" style="4" customWidth="1"/>
    <col min="13827" max="13827" width="2.75" style="4" customWidth="1"/>
    <col min="13828" max="13828" width="13.25" style="4" customWidth="1"/>
    <col min="13829" max="13829" width="18.125" style="4" customWidth="1"/>
    <col min="13830" max="13830" width="5.875" style="4" customWidth="1"/>
    <col min="13831" max="13831" width="13.625" style="4" customWidth="1"/>
    <col min="13832" max="13832" width="7" style="4" customWidth="1"/>
    <col min="13833" max="13833" width="19.75" style="4" customWidth="1"/>
    <col min="13834" max="13835" width="18.125" style="4" customWidth="1"/>
    <col min="13836" max="13836" width="18.875" style="4" customWidth="1"/>
    <col min="13837" max="13837" width="18.25" style="4" customWidth="1"/>
    <col min="13838" max="13838" width="15.25" style="4" customWidth="1"/>
    <col min="13839" max="13839" width="13.25" style="4" bestFit="1" customWidth="1"/>
    <col min="13840" max="13840" width="14.75" style="4" customWidth="1"/>
    <col min="13841" max="13841" width="9" style="4"/>
    <col min="13842" max="13842" width="18.25" style="4" customWidth="1"/>
    <col min="13843" max="13843" width="22" style="4" customWidth="1"/>
    <col min="13844" max="14080" width="9" style="4"/>
    <col min="14081" max="14081" width="2.75" style="4" customWidth="1"/>
    <col min="14082" max="14082" width="2.875" style="4" customWidth="1"/>
    <col min="14083" max="14083" width="2.75" style="4" customWidth="1"/>
    <col min="14084" max="14084" width="13.25" style="4" customWidth="1"/>
    <col min="14085" max="14085" width="18.125" style="4" customWidth="1"/>
    <col min="14086" max="14086" width="5.875" style="4" customWidth="1"/>
    <col min="14087" max="14087" width="13.625" style="4" customWidth="1"/>
    <col min="14088" max="14088" width="7" style="4" customWidth="1"/>
    <col min="14089" max="14089" width="19.75" style="4" customWidth="1"/>
    <col min="14090" max="14091" width="18.125" style="4" customWidth="1"/>
    <col min="14092" max="14092" width="18.875" style="4" customWidth="1"/>
    <col min="14093" max="14093" width="18.25" style="4" customWidth="1"/>
    <col min="14094" max="14094" width="15.25" style="4" customWidth="1"/>
    <col min="14095" max="14095" width="13.25" style="4" bestFit="1" customWidth="1"/>
    <col min="14096" max="14096" width="14.75" style="4" customWidth="1"/>
    <col min="14097" max="14097" width="9" style="4"/>
    <col min="14098" max="14098" width="18.25" style="4" customWidth="1"/>
    <col min="14099" max="14099" width="22" style="4" customWidth="1"/>
    <col min="14100" max="14336" width="9" style="4"/>
    <col min="14337" max="14337" width="2.75" style="4" customWidth="1"/>
    <col min="14338" max="14338" width="2.875" style="4" customWidth="1"/>
    <col min="14339" max="14339" width="2.75" style="4" customWidth="1"/>
    <col min="14340" max="14340" width="13.25" style="4" customWidth="1"/>
    <col min="14341" max="14341" width="18.125" style="4" customWidth="1"/>
    <col min="14342" max="14342" width="5.875" style="4" customWidth="1"/>
    <col min="14343" max="14343" width="13.625" style="4" customWidth="1"/>
    <col min="14344" max="14344" width="7" style="4" customWidth="1"/>
    <col min="14345" max="14345" width="19.75" style="4" customWidth="1"/>
    <col min="14346" max="14347" width="18.125" style="4" customWidth="1"/>
    <col min="14348" max="14348" width="18.875" style="4" customWidth="1"/>
    <col min="14349" max="14349" width="18.25" style="4" customWidth="1"/>
    <col min="14350" max="14350" width="15.25" style="4" customWidth="1"/>
    <col min="14351" max="14351" width="13.25" style="4" bestFit="1" customWidth="1"/>
    <col min="14352" max="14352" width="14.75" style="4" customWidth="1"/>
    <col min="14353" max="14353" width="9" style="4"/>
    <col min="14354" max="14354" width="18.25" style="4" customWidth="1"/>
    <col min="14355" max="14355" width="22" style="4" customWidth="1"/>
    <col min="14356" max="14592" width="9" style="4"/>
    <col min="14593" max="14593" width="2.75" style="4" customWidth="1"/>
    <col min="14594" max="14594" width="2.875" style="4" customWidth="1"/>
    <col min="14595" max="14595" width="2.75" style="4" customWidth="1"/>
    <col min="14596" max="14596" width="13.25" style="4" customWidth="1"/>
    <col min="14597" max="14597" width="18.125" style="4" customWidth="1"/>
    <col min="14598" max="14598" width="5.875" style="4" customWidth="1"/>
    <col min="14599" max="14599" width="13.625" style="4" customWidth="1"/>
    <col min="14600" max="14600" width="7" style="4" customWidth="1"/>
    <col min="14601" max="14601" width="19.75" style="4" customWidth="1"/>
    <col min="14602" max="14603" width="18.125" style="4" customWidth="1"/>
    <col min="14604" max="14604" width="18.875" style="4" customWidth="1"/>
    <col min="14605" max="14605" width="18.25" style="4" customWidth="1"/>
    <col min="14606" max="14606" width="15.25" style="4" customWidth="1"/>
    <col min="14607" max="14607" width="13.25" style="4" bestFit="1" customWidth="1"/>
    <col min="14608" max="14608" width="14.75" style="4" customWidth="1"/>
    <col min="14609" max="14609" width="9" style="4"/>
    <col min="14610" max="14610" width="18.25" style="4" customWidth="1"/>
    <col min="14611" max="14611" width="22" style="4" customWidth="1"/>
    <col min="14612" max="14848" width="9" style="4"/>
    <col min="14849" max="14849" width="2.75" style="4" customWidth="1"/>
    <col min="14850" max="14850" width="2.875" style="4" customWidth="1"/>
    <col min="14851" max="14851" width="2.75" style="4" customWidth="1"/>
    <col min="14852" max="14852" width="13.25" style="4" customWidth="1"/>
    <col min="14853" max="14853" width="18.125" style="4" customWidth="1"/>
    <col min="14854" max="14854" width="5.875" style="4" customWidth="1"/>
    <col min="14855" max="14855" width="13.625" style="4" customWidth="1"/>
    <col min="14856" max="14856" width="7" style="4" customWidth="1"/>
    <col min="14857" max="14857" width="19.75" style="4" customWidth="1"/>
    <col min="14858" max="14859" width="18.125" style="4" customWidth="1"/>
    <col min="14860" max="14860" width="18.875" style="4" customWidth="1"/>
    <col min="14861" max="14861" width="18.25" style="4" customWidth="1"/>
    <col min="14862" max="14862" width="15.25" style="4" customWidth="1"/>
    <col min="14863" max="14863" width="13.25" style="4" bestFit="1" customWidth="1"/>
    <col min="14864" max="14864" width="14.75" style="4" customWidth="1"/>
    <col min="14865" max="14865" width="9" style="4"/>
    <col min="14866" max="14866" width="18.25" style="4" customWidth="1"/>
    <col min="14867" max="14867" width="22" style="4" customWidth="1"/>
    <col min="14868" max="15104" width="9" style="4"/>
    <col min="15105" max="15105" width="2.75" style="4" customWidth="1"/>
    <col min="15106" max="15106" width="2.875" style="4" customWidth="1"/>
    <col min="15107" max="15107" width="2.75" style="4" customWidth="1"/>
    <col min="15108" max="15108" width="13.25" style="4" customWidth="1"/>
    <col min="15109" max="15109" width="18.125" style="4" customWidth="1"/>
    <col min="15110" max="15110" width="5.875" style="4" customWidth="1"/>
    <col min="15111" max="15111" width="13.625" style="4" customWidth="1"/>
    <col min="15112" max="15112" width="7" style="4" customWidth="1"/>
    <col min="15113" max="15113" width="19.75" style="4" customWidth="1"/>
    <col min="15114" max="15115" width="18.125" style="4" customWidth="1"/>
    <col min="15116" max="15116" width="18.875" style="4" customWidth="1"/>
    <col min="15117" max="15117" width="18.25" style="4" customWidth="1"/>
    <col min="15118" max="15118" width="15.25" style="4" customWidth="1"/>
    <col min="15119" max="15119" width="13.25" style="4" bestFit="1" customWidth="1"/>
    <col min="15120" max="15120" width="14.75" style="4" customWidth="1"/>
    <col min="15121" max="15121" width="9" style="4"/>
    <col min="15122" max="15122" width="18.25" style="4" customWidth="1"/>
    <col min="15123" max="15123" width="22" style="4" customWidth="1"/>
    <col min="15124" max="15360" width="9" style="4"/>
    <col min="15361" max="15361" width="2.75" style="4" customWidth="1"/>
    <col min="15362" max="15362" width="2.875" style="4" customWidth="1"/>
    <col min="15363" max="15363" width="2.75" style="4" customWidth="1"/>
    <col min="15364" max="15364" width="13.25" style="4" customWidth="1"/>
    <col min="15365" max="15365" width="18.125" style="4" customWidth="1"/>
    <col min="15366" max="15366" width="5.875" style="4" customWidth="1"/>
    <col min="15367" max="15367" width="13.625" style="4" customWidth="1"/>
    <col min="15368" max="15368" width="7" style="4" customWidth="1"/>
    <col min="15369" max="15369" width="19.75" style="4" customWidth="1"/>
    <col min="15370" max="15371" width="18.125" style="4" customWidth="1"/>
    <col min="15372" max="15372" width="18.875" style="4" customWidth="1"/>
    <col min="15373" max="15373" width="18.25" style="4" customWidth="1"/>
    <col min="15374" max="15374" width="15.25" style="4" customWidth="1"/>
    <col min="15375" max="15375" width="13.25" style="4" bestFit="1" customWidth="1"/>
    <col min="15376" max="15376" width="14.75" style="4" customWidth="1"/>
    <col min="15377" max="15377" width="9" style="4"/>
    <col min="15378" max="15378" width="18.25" style="4" customWidth="1"/>
    <col min="15379" max="15379" width="22" style="4" customWidth="1"/>
    <col min="15380" max="15616" width="9" style="4"/>
    <col min="15617" max="15617" width="2.75" style="4" customWidth="1"/>
    <col min="15618" max="15618" width="2.875" style="4" customWidth="1"/>
    <col min="15619" max="15619" width="2.75" style="4" customWidth="1"/>
    <col min="15620" max="15620" width="13.25" style="4" customWidth="1"/>
    <col min="15621" max="15621" width="18.125" style="4" customWidth="1"/>
    <col min="15622" max="15622" width="5.875" style="4" customWidth="1"/>
    <col min="15623" max="15623" width="13.625" style="4" customWidth="1"/>
    <col min="15624" max="15624" width="7" style="4" customWidth="1"/>
    <col min="15625" max="15625" width="19.75" style="4" customWidth="1"/>
    <col min="15626" max="15627" width="18.125" style="4" customWidth="1"/>
    <col min="15628" max="15628" width="18.875" style="4" customWidth="1"/>
    <col min="15629" max="15629" width="18.25" style="4" customWidth="1"/>
    <col min="15630" max="15630" width="15.25" style="4" customWidth="1"/>
    <col min="15631" max="15631" width="13.25" style="4" bestFit="1" customWidth="1"/>
    <col min="15632" max="15632" width="14.75" style="4" customWidth="1"/>
    <col min="15633" max="15633" width="9" style="4"/>
    <col min="15634" max="15634" width="18.25" style="4" customWidth="1"/>
    <col min="15635" max="15635" width="22" style="4" customWidth="1"/>
    <col min="15636" max="15872" width="9" style="4"/>
    <col min="15873" max="15873" width="2.75" style="4" customWidth="1"/>
    <col min="15874" max="15874" width="2.875" style="4" customWidth="1"/>
    <col min="15875" max="15875" width="2.75" style="4" customWidth="1"/>
    <col min="15876" max="15876" width="13.25" style="4" customWidth="1"/>
    <col min="15877" max="15877" width="18.125" style="4" customWidth="1"/>
    <col min="15878" max="15878" width="5.875" style="4" customWidth="1"/>
    <col min="15879" max="15879" width="13.625" style="4" customWidth="1"/>
    <col min="15880" max="15880" width="7" style="4" customWidth="1"/>
    <col min="15881" max="15881" width="19.75" style="4" customWidth="1"/>
    <col min="15882" max="15883" width="18.125" style="4" customWidth="1"/>
    <col min="15884" max="15884" width="18.875" style="4" customWidth="1"/>
    <col min="15885" max="15885" width="18.25" style="4" customWidth="1"/>
    <col min="15886" max="15886" width="15.25" style="4" customWidth="1"/>
    <col min="15887" max="15887" width="13.25" style="4" bestFit="1" customWidth="1"/>
    <col min="15888" max="15888" width="14.75" style="4" customWidth="1"/>
    <col min="15889" max="15889" width="9" style="4"/>
    <col min="15890" max="15890" width="18.25" style="4" customWidth="1"/>
    <col min="15891" max="15891" width="22" style="4" customWidth="1"/>
    <col min="15892" max="16128" width="9" style="4"/>
    <col min="16129" max="16129" width="2.75" style="4" customWidth="1"/>
    <col min="16130" max="16130" width="2.875" style="4" customWidth="1"/>
    <col min="16131" max="16131" width="2.75" style="4" customWidth="1"/>
    <col min="16132" max="16132" width="13.25" style="4" customWidth="1"/>
    <col min="16133" max="16133" width="18.125" style="4" customWidth="1"/>
    <col min="16134" max="16134" width="5.875" style="4" customWidth="1"/>
    <col min="16135" max="16135" width="13.625" style="4" customWidth="1"/>
    <col min="16136" max="16136" width="7" style="4" customWidth="1"/>
    <col min="16137" max="16137" width="19.75" style="4" customWidth="1"/>
    <col min="16138" max="16139" width="18.125" style="4" customWidth="1"/>
    <col min="16140" max="16140" width="18.875" style="4" customWidth="1"/>
    <col min="16141" max="16141" width="18.25" style="4" customWidth="1"/>
    <col min="16142" max="16142" width="15.25" style="4" customWidth="1"/>
    <col min="16143" max="16143" width="13.25" style="4" bestFit="1" customWidth="1"/>
    <col min="16144" max="16144" width="14.75" style="4" customWidth="1"/>
    <col min="16145" max="16145" width="9" style="4"/>
    <col min="16146" max="16146" width="18.25" style="4" customWidth="1"/>
    <col min="16147" max="16147" width="22" style="4" customWidth="1"/>
    <col min="16148" max="16384" width="9" style="4"/>
  </cols>
  <sheetData>
    <row r="1" spans="1:14" s="131" customFormat="1" ht="19.5" customHeight="1">
      <c r="A1" s="127" t="s">
        <v>97</v>
      </c>
      <c r="B1" s="396" t="s">
        <v>230</v>
      </c>
      <c r="C1" s="396"/>
      <c r="D1" s="396"/>
      <c r="E1" s="396"/>
      <c r="F1" s="396"/>
      <c r="G1" s="128"/>
      <c r="H1" s="129"/>
      <c r="I1" s="129"/>
      <c r="J1" s="129"/>
      <c r="K1" s="129"/>
      <c r="L1" s="129"/>
      <c r="M1" s="129"/>
      <c r="N1" s="130"/>
    </row>
    <row r="2" spans="1:14" s="131" customFormat="1" ht="15" customHeight="1" thickBot="1">
      <c r="A2" s="132"/>
      <c r="B2" s="133"/>
      <c r="C2" s="134"/>
      <c r="D2" s="134"/>
      <c r="E2" s="134"/>
      <c r="F2" s="129"/>
      <c r="G2" s="128"/>
      <c r="H2" s="129"/>
      <c r="I2" s="129"/>
      <c r="J2" s="129"/>
      <c r="K2" s="129"/>
      <c r="L2" s="129"/>
      <c r="M2" s="129"/>
      <c r="N2" s="135" t="s">
        <v>98</v>
      </c>
    </row>
    <row r="3" spans="1:14" ht="17.649999999999999" customHeight="1">
      <c r="A3" s="397" t="s">
        <v>99</v>
      </c>
      <c r="B3" s="398"/>
      <c r="C3" s="398"/>
      <c r="D3" s="398"/>
      <c r="E3" s="399" t="s">
        <v>100</v>
      </c>
      <c r="F3" s="401" t="s">
        <v>101</v>
      </c>
      <c r="G3" s="402"/>
      <c r="H3" s="403" t="s">
        <v>102</v>
      </c>
      <c r="I3" s="388" t="s">
        <v>103</v>
      </c>
      <c r="J3" s="388" t="s">
        <v>104</v>
      </c>
      <c r="K3" s="388" t="s">
        <v>105</v>
      </c>
      <c r="L3" s="390" t="s">
        <v>106</v>
      </c>
      <c r="M3" s="391" t="s">
        <v>107</v>
      </c>
      <c r="N3" s="392"/>
    </row>
    <row r="4" spans="1:14" ht="17.649999999999999" customHeight="1">
      <c r="A4" s="136" t="s">
        <v>46</v>
      </c>
      <c r="B4" s="86" t="s">
        <v>47</v>
      </c>
      <c r="C4" s="86" t="s">
        <v>48</v>
      </c>
      <c r="D4" s="86" t="s">
        <v>108</v>
      </c>
      <c r="E4" s="400"/>
      <c r="F4" s="137" t="s">
        <v>109</v>
      </c>
      <c r="G4" s="138" t="s">
        <v>110</v>
      </c>
      <c r="H4" s="404"/>
      <c r="I4" s="389"/>
      <c r="J4" s="389"/>
      <c r="K4" s="389"/>
      <c r="L4" s="389"/>
      <c r="M4" s="139" t="s">
        <v>111</v>
      </c>
      <c r="N4" s="140" t="s">
        <v>112</v>
      </c>
    </row>
    <row r="5" spans="1:14" s="145" customFormat="1" ht="17.649999999999999" customHeight="1">
      <c r="A5" s="393" t="s">
        <v>113</v>
      </c>
      <c r="B5" s="394"/>
      <c r="C5" s="394"/>
      <c r="D5" s="394"/>
      <c r="E5" s="141">
        <v>20062847000</v>
      </c>
      <c r="F5" s="142"/>
      <c r="G5" s="142"/>
      <c r="H5" s="142"/>
      <c r="I5" s="141">
        <v>20062847000</v>
      </c>
      <c r="J5" s="143">
        <v>18926039500</v>
      </c>
      <c r="K5" s="143">
        <v>18926039500</v>
      </c>
      <c r="L5" s="143">
        <v>15456520934</v>
      </c>
      <c r="M5" s="143">
        <v>983312500</v>
      </c>
      <c r="N5" s="144">
        <v>3469518566</v>
      </c>
    </row>
    <row r="6" spans="1:14" s="145" customFormat="1" ht="17.649999999999999" customHeight="1">
      <c r="A6" s="146"/>
      <c r="B6" s="395" t="s">
        <v>114</v>
      </c>
      <c r="C6" s="383"/>
      <c r="D6" s="383"/>
      <c r="E6" s="87">
        <v>9842437000</v>
      </c>
      <c r="F6" s="87"/>
      <c r="G6" s="108"/>
      <c r="H6" s="87"/>
      <c r="I6" s="87">
        <v>9842437000</v>
      </c>
      <c r="J6" s="87">
        <v>9724024730</v>
      </c>
      <c r="K6" s="87">
        <v>9724024730</v>
      </c>
      <c r="L6" s="87">
        <v>9288082630</v>
      </c>
      <c r="M6" s="87">
        <v>118412270</v>
      </c>
      <c r="N6" s="147">
        <v>435942100</v>
      </c>
    </row>
    <row r="7" spans="1:14" s="145" customFormat="1" ht="17.649999999999999" customHeight="1">
      <c r="A7" s="148"/>
      <c r="B7" s="149"/>
      <c r="C7" s="384" t="s">
        <v>115</v>
      </c>
      <c r="D7" s="382"/>
      <c r="E7" s="90">
        <v>9612588000</v>
      </c>
      <c r="F7" s="90"/>
      <c r="G7" s="106"/>
      <c r="H7" s="90"/>
      <c r="I7" s="90">
        <v>9612588000</v>
      </c>
      <c r="J7" s="90">
        <v>9542649250</v>
      </c>
      <c r="K7" s="90">
        <v>9542649250</v>
      </c>
      <c r="L7" s="90">
        <v>9261963560</v>
      </c>
      <c r="M7" s="90">
        <v>69938750</v>
      </c>
      <c r="N7" s="150">
        <v>280685690</v>
      </c>
    </row>
    <row r="8" spans="1:14" s="145" customFormat="1" ht="17.649999999999999" customHeight="1">
      <c r="A8" s="148"/>
      <c r="B8" s="151"/>
      <c r="C8" s="149"/>
      <c r="D8" s="152" t="s">
        <v>116</v>
      </c>
      <c r="E8" s="90">
        <v>3315904000</v>
      </c>
      <c r="F8" s="90"/>
      <c r="G8" s="106"/>
      <c r="H8" s="90"/>
      <c r="I8" s="90">
        <v>3315904000</v>
      </c>
      <c r="J8" s="153">
        <v>3306172240</v>
      </c>
      <c r="K8" s="153">
        <v>3306172240</v>
      </c>
      <c r="L8" s="90">
        <v>3276472240</v>
      </c>
      <c r="M8" s="90">
        <v>9731760</v>
      </c>
      <c r="N8" s="150">
        <v>29700000</v>
      </c>
    </row>
    <row r="9" spans="1:14" s="145" customFormat="1" ht="17.649999999999999" customHeight="1">
      <c r="A9" s="148"/>
      <c r="B9" s="151"/>
      <c r="C9" s="154"/>
      <c r="D9" s="152" t="s">
        <v>117</v>
      </c>
      <c r="E9" s="90">
        <v>3735977000</v>
      </c>
      <c r="F9" s="90"/>
      <c r="G9" s="155"/>
      <c r="H9" s="90"/>
      <c r="I9" s="90">
        <v>3735977000</v>
      </c>
      <c r="J9" s="156">
        <v>3714832050</v>
      </c>
      <c r="K9" s="156">
        <v>3714832050</v>
      </c>
      <c r="L9" s="90">
        <v>3565223030</v>
      </c>
      <c r="M9" s="90">
        <v>21144950</v>
      </c>
      <c r="N9" s="150">
        <v>149609020</v>
      </c>
    </row>
    <row r="10" spans="1:14" s="145" customFormat="1" ht="17.649999999999999" customHeight="1">
      <c r="A10" s="148"/>
      <c r="B10" s="151"/>
      <c r="C10" s="154"/>
      <c r="D10" s="152" t="s">
        <v>118</v>
      </c>
      <c r="E10" s="90">
        <v>175012000</v>
      </c>
      <c r="F10" s="90"/>
      <c r="G10" s="155"/>
      <c r="H10" s="90"/>
      <c r="I10" s="90">
        <v>175012000</v>
      </c>
      <c r="J10" s="156">
        <v>172863350</v>
      </c>
      <c r="K10" s="156">
        <v>172863350</v>
      </c>
      <c r="L10" s="90">
        <v>166338270</v>
      </c>
      <c r="M10" s="90">
        <v>2148650</v>
      </c>
      <c r="N10" s="150">
        <v>6525080</v>
      </c>
    </row>
    <row r="11" spans="1:14" s="145" customFormat="1" ht="17.649999999999999" customHeight="1">
      <c r="A11" s="148"/>
      <c r="B11" s="151"/>
      <c r="C11" s="154"/>
      <c r="D11" s="152" t="s">
        <v>119</v>
      </c>
      <c r="E11" s="90">
        <v>856744000</v>
      </c>
      <c r="F11" s="90"/>
      <c r="G11" s="155"/>
      <c r="H11" s="90"/>
      <c r="I11" s="90">
        <v>856744000</v>
      </c>
      <c r="J11" s="156">
        <v>848995850</v>
      </c>
      <c r="K11" s="156">
        <v>848995850</v>
      </c>
      <c r="L11" s="90">
        <v>814215260</v>
      </c>
      <c r="M11" s="90">
        <v>7748150</v>
      </c>
      <c r="N11" s="150">
        <v>34780590</v>
      </c>
    </row>
    <row r="12" spans="1:14" s="145" customFormat="1" ht="17.649999999999999" customHeight="1">
      <c r="A12" s="148"/>
      <c r="B12" s="151"/>
      <c r="C12" s="154"/>
      <c r="D12" s="152" t="s">
        <v>120</v>
      </c>
      <c r="E12" s="90">
        <v>384012000</v>
      </c>
      <c r="F12" s="90"/>
      <c r="G12" s="155"/>
      <c r="H12" s="90"/>
      <c r="I12" s="90">
        <v>384012000</v>
      </c>
      <c r="J12" s="156">
        <v>379638650</v>
      </c>
      <c r="K12" s="156">
        <v>379638650</v>
      </c>
      <c r="L12" s="90">
        <v>366568590</v>
      </c>
      <c r="M12" s="90">
        <v>4373350</v>
      </c>
      <c r="N12" s="150">
        <v>13070060</v>
      </c>
    </row>
    <row r="13" spans="1:14" s="145" customFormat="1" ht="17.649999999999999" customHeight="1">
      <c r="A13" s="148"/>
      <c r="B13" s="151"/>
      <c r="C13" s="154"/>
      <c r="D13" s="152" t="s">
        <v>121</v>
      </c>
      <c r="E13" s="90">
        <v>801501000</v>
      </c>
      <c r="F13" s="90"/>
      <c r="G13" s="155"/>
      <c r="H13" s="90"/>
      <c r="I13" s="90">
        <v>801501000</v>
      </c>
      <c r="J13" s="156">
        <v>794602270</v>
      </c>
      <c r="K13" s="156">
        <v>794602270</v>
      </c>
      <c r="L13" s="90">
        <v>760044110</v>
      </c>
      <c r="M13" s="90">
        <v>6898730</v>
      </c>
      <c r="N13" s="150">
        <v>34558160</v>
      </c>
    </row>
    <row r="14" spans="1:14" s="145" customFormat="1" ht="17.649999999999999" customHeight="1">
      <c r="A14" s="148"/>
      <c r="B14" s="151"/>
      <c r="C14" s="154"/>
      <c r="D14" s="152" t="s">
        <v>122</v>
      </c>
      <c r="E14" s="90">
        <v>137688000</v>
      </c>
      <c r="F14" s="90"/>
      <c r="G14" s="155"/>
      <c r="H14" s="90"/>
      <c r="I14" s="90">
        <v>137688000</v>
      </c>
      <c r="J14" s="156">
        <v>136118920</v>
      </c>
      <c r="K14" s="156">
        <v>136118920</v>
      </c>
      <c r="L14" s="90">
        <v>130023180</v>
      </c>
      <c r="M14" s="90">
        <v>1569080</v>
      </c>
      <c r="N14" s="150">
        <v>6095740</v>
      </c>
    </row>
    <row r="15" spans="1:14" s="145" customFormat="1" ht="17.649999999999999" customHeight="1">
      <c r="A15" s="148"/>
      <c r="B15" s="151"/>
      <c r="C15" s="154"/>
      <c r="D15" s="152" t="s">
        <v>123</v>
      </c>
      <c r="E15" s="90">
        <v>153190000</v>
      </c>
      <c r="F15" s="90"/>
      <c r="G15" s="155"/>
      <c r="H15" s="90"/>
      <c r="I15" s="90">
        <v>153190000</v>
      </c>
      <c r="J15" s="156">
        <v>151913920</v>
      </c>
      <c r="K15" s="156">
        <v>151913920</v>
      </c>
      <c r="L15" s="90">
        <v>145566880</v>
      </c>
      <c r="M15" s="90">
        <v>1276080</v>
      </c>
      <c r="N15" s="150">
        <v>6347040</v>
      </c>
    </row>
    <row r="16" spans="1:14" s="145" customFormat="1" ht="17.649999999999999" customHeight="1">
      <c r="A16" s="148"/>
      <c r="B16" s="151"/>
      <c r="C16" s="157"/>
      <c r="D16" s="152" t="s">
        <v>124</v>
      </c>
      <c r="E16" s="90">
        <v>52560000</v>
      </c>
      <c r="F16" s="90"/>
      <c r="G16" s="155"/>
      <c r="H16" s="90"/>
      <c r="I16" s="90">
        <v>52560000</v>
      </c>
      <c r="J16" s="156">
        <v>37512000</v>
      </c>
      <c r="K16" s="156">
        <v>37512000</v>
      </c>
      <c r="L16" s="90">
        <v>37512000</v>
      </c>
      <c r="M16" s="90">
        <v>15048000</v>
      </c>
      <c r="N16" s="150">
        <v>0</v>
      </c>
    </row>
    <row r="17" spans="1:15" s="145" customFormat="1" ht="17.649999999999999" customHeight="1">
      <c r="A17" s="148"/>
      <c r="B17" s="154"/>
      <c r="C17" s="385" t="s">
        <v>125</v>
      </c>
      <c r="D17" s="382"/>
      <c r="E17" s="90">
        <v>163349000</v>
      </c>
      <c r="F17" s="90"/>
      <c r="G17" s="155"/>
      <c r="H17" s="90"/>
      <c r="I17" s="90">
        <v>163349000</v>
      </c>
      <c r="J17" s="90">
        <v>159661590</v>
      </c>
      <c r="K17" s="90">
        <v>159661590</v>
      </c>
      <c r="L17" s="90">
        <v>4405180</v>
      </c>
      <c r="M17" s="90">
        <v>3687410</v>
      </c>
      <c r="N17" s="150">
        <v>155256410</v>
      </c>
    </row>
    <row r="18" spans="1:15" s="145" customFormat="1" ht="17.649999999999999" customHeight="1">
      <c r="A18" s="148"/>
      <c r="B18" s="154"/>
      <c r="C18" s="158"/>
      <c r="D18" s="159" t="s">
        <v>126</v>
      </c>
      <c r="E18" s="90">
        <v>163349000</v>
      </c>
      <c r="F18" s="90"/>
      <c r="G18" s="155"/>
      <c r="H18" s="90"/>
      <c r="I18" s="90">
        <v>163349000</v>
      </c>
      <c r="J18" s="90">
        <v>159661590</v>
      </c>
      <c r="K18" s="90">
        <v>159661590</v>
      </c>
      <c r="L18" s="90">
        <v>4405180</v>
      </c>
      <c r="M18" s="90">
        <v>3687410</v>
      </c>
      <c r="N18" s="150">
        <v>155256410</v>
      </c>
    </row>
    <row r="19" spans="1:15" s="145" customFormat="1" ht="17.649999999999999" customHeight="1">
      <c r="A19" s="148"/>
      <c r="B19" s="154"/>
      <c r="C19" s="377" t="s">
        <v>127</v>
      </c>
      <c r="D19" s="378"/>
      <c r="E19" s="90">
        <v>66500000</v>
      </c>
      <c r="F19" s="90"/>
      <c r="G19" s="155"/>
      <c r="H19" s="90"/>
      <c r="I19" s="90">
        <v>66500000</v>
      </c>
      <c r="J19" s="160">
        <v>21713890</v>
      </c>
      <c r="K19" s="160">
        <v>21713890</v>
      </c>
      <c r="L19" s="90">
        <v>21713890</v>
      </c>
      <c r="M19" s="90">
        <v>44786110</v>
      </c>
      <c r="N19" s="150">
        <v>0</v>
      </c>
    </row>
    <row r="20" spans="1:15" s="145" customFormat="1" ht="17.649999999999999" customHeight="1">
      <c r="A20" s="148"/>
      <c r="B20" s="154"/>
      <c r="C20" s="154"/>
      <c r="D20" s="161" t="s">
        <v>128</v>
      </c>
      <c r="E20" s="90">
        <v>66500000</v>
      </c>
      <c r="F20" s="90"/>
      <c r="G20" s="155"/>
      <c r="H20" s="90"/>
      <c r="I20" s="90">
        <v>66500000</v>
      </c>
      <c r="J20" s="160">
        <v>21713890</v>
      </c>
      <c r="K20" s="160">
        <v>21713890</v>
      </c>
      <c r="L20" s="90">
        <v>21713890</v>
      </c>
      <c r="M20" s="90">
        <v>44786110</v>
      </c>
      <c r="N20" s="150">
        <v>0</v>
      </c>
    </row>
    <row r="21" spans="1:15" s="145" customFormat="1" ht="17.649999999999999" customHeight="1">
      <c r="A21" s="148"/>
      <c r="B21" s="383" t="s">
        <v>129</v>
      </c>
      <c r="C21" s="383"/>
      <c r="D21" s="383"/>
      <c r="E21" s="87">
        <v>5354665000</v>
      </c>
      <c r="F21" s="87"/>
      <c r="G21" s="108"/>
      <c r="H21" s="87"/>
      <c r="I21" s="87">
        <v>5354665000</v>
      </c>
      <c r="J21" s="87">
        <v>5264554664</v>
      </c>
      <c r="K21" s="87">
        <v>5264554664</v>
      </c>
      <c r="L21" s="87">
        <v>2518910191</v>
      </c>
      <c r="M21" s="87">
        <v>90110336</v>
      </c>
      <c r="N21" s="147">
        <v>2745644473</v>
      </c>
    </row>
    <row r="22" spans="1:15" s="145" customFormat="1" ht="17.649999999999999" customHeight="1">
      <c r="A22" s="148"/>
      <c r="B22" s="149"/>
      <c r="C22" s="384" t="s">
        <v>130</v>
      </c>
      <c r="D22" s="382"/>
      <c r="E22" s="90">
        <v>1467712000</v>
      </c>
      <c r="F22" s="90"/>
      <c r="G22" s="155"/>
      <c r="H22" s="90"/>
      <c r="I22" s="90">
        <v>1467712000</v>
      </c>
      <c r="J22" s="160">
        <v>1402323415</v>
      </c>
      <c r="K22" s="160">
        <v>1402323415</v>
      </c>
      <c r="L22" s="90">
        <v>32145508</v>
      </c>
      <c r="M22" s="90">
        <v>65388585</v>
      </c>
      <c r="N22" s="150">
        <v>1370177907</v>
      </c>
    </row>
    <row r="23" spans="1:15" s="145" customFormat="1" ht="17.649999999999999" customHeight="1">
      <c r="A23" s="148"/>
      <c r="B23" s="151"/>
      <c r="C23" s="162"/>
      <c r="D23" s="162" t="s">
        <v>131</v>
      </c>
      <c r="E23" s="90">
        <v>1467712000</v>
      </c>
      <c r="F23" s="90"/>
      <c r="G23" s="155"/>
      <c r="H23" s="90"/>
      <c r="I23" s="90">
        <v>1467712000</v>
      </c>
      <c r="J23" s="160">
        <v>1402323415</v>
      </c>
      <c r="K23" s="160">
        <v>1402323415</v>
      </c>
      <c r="L23" s="90">
        <v>32145508</v>
      </c>
      <c r="M23" s="90">
        <v>65388585</v>
      </c>
      <c r="N23" s="150">
        <v>1370177907</v>
      </c>
    </row>
    <row r="24" spans="1:15" s="145" customFormat="1" ht="17.649999999999999" customHeight="1">
      <c r="A24" s="148"/>
      <c r="B24" s="154"/>
      <c r="C24" s="386" t="s">
        <v>132</v>
      </c>
      <c r="D24" s="387"/>
      <c r="E24" s="90">
        <v>3599833000</v>
      </c>
      <c r="F24" s="90"/>
      <c r="G24" s="155"/>
      <c r="H24" s="90"/>
      <c r="I24" s="90">
        <v>3599833000</v>
      </c>
      <c r="J24" s="160">
        <v>3584626839</v>
      </c>
      <c r="K24" s="160">
        <v>3584626839</v>
      </c>
      <c r="L24" s="90">
        <v>2233796173</v>
      </c>
      <c r="M24" s="90">
        <v>15206161</v>
      </c>
      <c r="N24" s="150">
        <v>1350830666</v>
      </c>
    </row>
    <row r="25" spans="1:15" s="145" customFormat="1" ht="17.649999999999999" customHeight="1">
      <c r="A25" s="148"/>
      <c r="B25" s="151"/>
      <c r="C25" s="149"/>
      <c r="D25" s="161" t="s">
        <v>133</v>
      </c>
      <c r="E25" s="90">
        <v>3599833000</v>
      </c>
      <c r="F25" s="90"/>
      <c r="G25" s="155"/>
      <c r="H25" s="90"/>
      <c r="I25" s="90">
        <v>3599833000</v>
      </c>
      <c r="J25" s="160">
        <v>3584626839</v>
      </c>
      <c r="K25" s="160">
        <v>3584626839</v>
      </c>
      <c r="L25" s="90">
        <v>2233796173</v>
      </c>
      <c r="M25" s="90">
        <v>15206161</v>
      </c>
      <c r="N25" s="150">
        <v>1350830666</v>
      </c>
    </row>
    <row r="26" spans="1:15" s="145" customFormat="1" ht="17.649999999999999" customHeight="1">
      <c r="A26" s="148"/>
      <c r="B26" s="154"/>
      <c r="C26" s="382" t="s">
        <v>134</v>
      </c>
      <c r="D26" s="382"/>
      <c r="E26" s="90">
        <v>287120000</v>
      </c>
      <c r="F26" s="90"/>
      <c r="G26" s="155"/>
      <c r="H26" s="90"/>
      <c r="I26" s="90">
        <v>287120000</v>
      </c>
      <c r="J26" s="160">
        <v>277604410</v>
      </c>
      <c r="K26" s="160">
        <v>277604410</v>
      </c>
      <c r="L26" s="90">
        <v>252968510</v>
      </c>
      <c r="M26" s="90">
        <v>9515590</v>
      </c>
      <c r="N26" s="150">
        <v>24635900</v>
      </c>
    </row>
    <row r="27" spans="1:15" s="145" customFormat="1" ht="17.649999999999999" customHeight="1">
      <c r="A27" s="148"/>
      <c r="B27" s="154"/>
      <c r="C27" s="158"/>
      <c r="D27" s="159" t="s">
        <v>135</v>
      </c>
      <c r="E27" s="90">
        <v>282000000</v>
      </c>
      <c r="F27" s="90"/>
      <c r="G27" s="155"/>
      <c r="H27" s="90"/>
      <c r="I27" s="90">
        <v>282000000</v>
      </c>
      <c r="J27" s="160">
        <v>277604410</v>
      </c>
      <c r="K27" s="160">
        <v>277604410</v>
      </c>
      <c r="L27" s="90">
        <v>252968510</v>
      </c>
      <c r="M27" s="90">
        <v>4395590</v>
      </c>
      <c r="N27" s="150">
        <v>24635900</v>
      </c>
    </row>
    <row r="28" spans="1:15" s="145" customFormat="1" ht="17.649999999999999" customHeight="1">
      <c r="A28" s="148"/>
      <c r="B28" s="154"/>
      <c r="C28" s="154"/>
      <c r="D28" s="149" t="s">
        <v>136</v>
      </c>
      <c r="E28" s="90">
        <v>5120000</v>
      </c>
      <c r="F28" s="90"/>
      <c r="G28" s="155"/>
      <c r="H28" s="90"/>
      <c r="I28" s="90">
        <v>5120000</v>
      </c>
      <c r="J28" s="160">
        <v>0</v>
      </c>
      <c r="K28" s="160">
        <v>0</v>
      </c>
      <c r="L28" s="90">
        <v>0</v>
      </c>
      <c r="M28" s="90">
        <v>5120000</v>
      </c>
      <c r="N28" s="150">
        <v>0</v>
      </c>
    </row>
    <row r="29" spans="1:15" s="145" customFormat="1" ht="17.649999999999999" customHeight="1">
      <c r="A29" s="148"/>
      <c r="B29" s="383" t="s">
        <v>137</v>
      </c>
      <c r="C29" s="383"/>
      <c r="D29" s="383"/>
      <c r="E29" s="87">
        <v>3308578000</v>
      </c>
      <c r="F29" s="87"/>
      <c r="G29" s="108"/>
      <c r="H29" s="87"/>
      <c r="I29" s="87">
        <v>3308578000</v>
      </c>
      <c r="J29" s="87">
        <v>2825295415</v>
      </c>
      <c r="K29" s="87">
        <v>2825295415</v>
      </c>
      <c r="L29" s="87">
        <v>2583599997</v>
      </c>
      <c r="M29" s="87">
        <v>483282585</v>
      </c>
      <c r="N29" s="163">
        <v>241695418</v>
      </c>
    </row>
    <row r="30" spans="1:15" s="145" customFormat="1" ht="17.649999999999999" customHeight="1">
      <c r="A30" s="148"/>
      <c r="B30" s="149"/>
      <c r="C30" s="384" t="s">
        <v>138</v>
      </c>
      <c r="D30" s="382"/>
      <c r="E30" s="90">
        <v>865282000</v>
      </c>
      <c r="F30" s="90"/>
      <c r="G30" s="155"/>
      <c r="H30" s="90"/>
      <c r="I30" s="160">
        <v>865282000</v>
      </c>
      <c r="J30" s="90">
        <v>812853000</v>
      </c>
      <c r="K30" s="90">
        <v>812853000</v>
      </c>
      <c r="L30" s="90">
        <v>735617210</v>
      </c>
      <c r="M30" s="90">
        <v>52429000</v>
      </c>
      <c r="N30" s="164">
        <v>77235790</v>
      </c>
      <c r="O30" s="165"/>
    </row>
    <row r="31" spans="1:15" s="145" customFormat="1" ht="17.649999999999999" customHeight="1">
      <c r="A31" s="148"/>
      <c r="B31" s="151"/>
      <c r="C31" s="149"/>
      <c r="D31" s="161" t="s">
        <v>139</v>
      </c>
      <c r="E31" s="90">
        <v>865282000</v>
      </c>
      <c r="F31" s="90"/>
      <c r="G31" s="155"/>
      <c r="H31" s="90"/>
      <c r="I31" s="160">
        <v>865282000</v>
      </c>
      <c r="J31" s="90">
        <v>812853000</v>
      </c>
      <c r="K31" s="90">
        <v>812853000</v>
      </c>
      <c r="L31" s="90">
        <v>735617210</v>
      </c>
      <c r="M31" s="90">
        <v>52429000</v>
      </c>
      <c r="N31" s="164">
        <v>77235790</v>
      </c>
      <c r="O31" s="165"/>
    </row>
    <row r="32" spans="1:15" s="145" customFormat="1" ht="17.649999999999999" customHeight="1">
      <c r="A32" s="148"/>
      <c r="B32" s="151"/>
      <c r="C32" s="382" t="s">
        <v>140</v>
      </c>
      <c r="D32" s="382"/>
      <c r="E32" s="90">
        <v>12900000</v>
      </c>
      <c r="F32" s="90"/>
      <c r="G32" s="155"/>
      <c r="H32" s="90"/>
      <c r="I32" s="160">
        <v>12900000</v>
      </c>
      <c r="J32" s="90">
        <v>11930000</v>
      </c>
      <c r="K32" s="90">
        <v>11930000</v>
      </c>
      <c r="L32" s="90">
        <v>11930000</v>
      </c>
      <c r="M32" s="90">
        <v>970000</v>
      </c>
      <c r="N32" s="164">
        <v>0</v>
      </c>
    </row>
    <row r="33" spans="1:14" s="173" customFormat="1" ht="17.649999999999999" customHeight="1">
      <c r="A33" s="166"/>
      <c r="B33" s="167"/>
      <c r="C33" s="168"/>
      <c r="D33" s="169" t="s">
        <v>141</v>
      </c>
      <c r="E33" s="170">
        <v>12900000</v>
      </c>
      <c r="F33" s="170"/>
      <c r="G33" s="171"/>
      <c r="H33" s="170"/>
      <c r="I33" s="172">
        <v>12900000</v>
      </c>
      <c r="J33" s="170">
        <v>11930000</v>
      </c>
      <c r="K33" s="170">
        <v>11930000</v>
      </c>
      <c r="L33" s="170">
        <v>11930000</v>
      </c>
      <c r="M33" s="170">
        <v>970000</v>
      </c>
      <c r="N33" s="164">
        <v>0</v>
      </c>
    </row>
    <row r="34" spans="1:14" s="173" customFormat="1" ht="17.649999999999999" customHeight="1">
      <c r="A34" s="166"/>
      <c r="B34" s="167"/>
      <c r="C34" s="174"/>
      <c r="D34" s="175" t="s">
        <v>142</v>
      </c>
      <c r="E34" s="170"/>
      <c r="F34" s="170"/>
      <c r="G34" s="171"/>
      <c r="H34" s="170"/>
      <c r="I34" s="172">
        <v>0</v>
      </c>
      <c r="J34" s="170"/>
      <c r="K34" s="170"/>
      <c r="L34" s="170"/>
      <c r="M34" s="170">
        <v>0</v>
      </c>
      <c r="N34" s="164">
        <v>0</v>
      </c>
    </row>
    <row r="35" spans="1:14" s="173" customFormat="1" ht="17.649999999999999" customHeight="1">
      <c r="A35" s="166"/>
      <c r="B35" s="167"/>
      <c r="C35" s="379" t="s">
        <v>143</v>
      </c>
      <c r="D35" s="379"/>
      <c r="E35" s="170">
        <v>44640000</v>
      </c>
      <c r="F35" s="170"/>
      <c r="G35" s="171"/>
      <c r="H35" s="170"/>
      <c r="I35" s="172">
        <v>44640000</v>
      </c>
      <c r="J35" s="170">
        <v>31881420</v>
      </c>
      <c r="K35" s="170">
        <v>31881420</v>
      </c>
      <c r="L35" s="170">
        <v>31881420</v>
      </c>
      <c r="M35" s="170">
        <v>12758580</v>
      </c>
      <c r="N35" s="164">
        <v>0</v>
      </c>
    </row>
    <row r="36" spans="1:14" s="173" customFormat="1" ht="17.649999999999999" customHeight="1">
      <c r="A36" s="166"/>
      <c r="B36" s="167"/>
      <c r="C36" s="174"/>
      <c r="D36" s="175" t="s">
        <v>144</v>
      </c>
      <c r="E36" s="170">
        <v>44640000</v>
      </c>
      <c r="F36" s="170"/>
      <c r="G36" s="171"/>
      <c r="H36" s="170"/>
      <c r="I36" s="172">
        <v>44640000</v>
      </c>
      <c r="J36" s="170">
        <v>31881420</v>
      </c>
      <c r="K36" s="170">
        <v>31881420</v>
      </c>
      <c r="L36" s="170">
        <v>31881420</v>
      </c>
      <c r="M36" s="170">
        <v>12758580</v>
      </c>
      <c r="N36" s="164">
        <v>0</v>
      </c>
    </row>
    <row r="37" spans="1:14" s="173" customFormat="1" ht="17.649999999999999" customHeight="1">
      <c r="A37" s="166"/>
      <c r="B37" s="167"/>
      <c r="C37" s="379" t="s">
        <v>145</v>
      </c>
      <c r="D37" s="379"/>
      <c r="E37" s="170">
        <v>199400000</v>
      </c>
      <c r="F37" s="170"/>
      <c r="G37" s="171"/>
      <c r="H37" s="170"/>
      <c r="I37" s="172">
        <v>199400000</v>
      </c>
      <c r="J37" s="170">
        <v>197720310</v>
      </c>
      <c r="K37" s="170">
        <v>197720310</v>
      </c>
      <c r="L37" s="170">
        <v>197720310</v>
      </c>
      <c r="M37" s="170">
        <v>1679690</v>
      </c>
      <c r="N37" s="164">
        <v>0</v>
      </c>
    </row>
    <row r="38" spans="1:14" s="173" customFormat="1" ht="17.649999999999999" customHeight="1">
      <c r="A38" s="166"/>
      <c r="B38" s="167"/>
      <c r="C38" s="174"/>
      <c r="D38" s="175" t="s">
        <v>146</v>
      </c>
      <c r="E38" s="170">
        <v>199400000</v>
      </c>
      <c r="F38" s="170"/>
      <c r="G38" s="171"/>
      <c r="H38" s="170"/>
      <c r="I38" s="172">
        <v>199400000</v>
      </c>
      <c r="J38" s="170">
        <v>197720310</v>
      </c>
      <c r="K38" s="170">
        <v>197720310</v>
      </c>
      <c r="L38" s="170">
        <v>197720310</v>
      </c>
      <c r="M38" s="170">
        <v>1679690</v>
      </c>
      <c r="N38" s="164">
        <v>0</v>
      </c>
    </row>
    <row r="39" spans="1:14" s="173" customFormat="1" ht="17.649999999999999" customHeight="1">
      <c r="A39" s="166"/>
      <c r="B39" s="167"/>
      <c r="C39" s="379" t="s">
        <v>147</v>
      </c>
      <c r="D39" s="379"/>
      <c r="E39" s="170">
        <v>79348000</v>
      </c>
      <c r="F39" s="170"/>
      <c r="G39" s="171"/>
      <c r="H39" s="170"/>
      <c r="I39" s="172">
        <v>79348000</v>
      </c>
      <c r="J39" s="170">
        <v>53087700</v>
      </c>
      <c r="K39" s="170">
        <v>53087700</v>
      </c>
      <c r="L39" s="170">
        <v>51725700</v>
      </c>
      <c r="M39" s="170">
        <v>26260300</v>
      </c>
      <c r="N39" s="164">
        <v>1362000</v>
      </c>
    </row>
    <row r="40" spans="1:14" s="173" customFormat="1" ht="17.649999999999999" customHeight="1">
      <c r="A40" s="166"/>
      <c r="B40" s="167"/>
      <c r="C40" s="174"/>
      <c r="D40" s="175" t="s">
        <v>148</v>
      </c>
      <c r="E40" s="170">
        <v>79348000</v>
      </c>
      <c r="F40" s="170"/>
      <c r="G40" s="171"/>
      <c r="H40" s="170"/>
      <c r="I40" s="172">
        <v>79348000</v>
      </c>
      <c r="J40" s="170">
        <v>53087700</v>
      </c>
      <c r="K40" s="170">
        <v>53087700</v>
      </c>
      <c r="L40" s="170">
        <v>51725700</v>
      </c>
      <c r="M40" s="170">
        <v>26260300</v>
      </c>
      <c r="N40" s="164">
        <v>1362000</v>
      </c>
    </row>
    <row r="41" spans="1:14" s="173" customFormat="1" ht="17.649999999999999" customHeight="1">
      <c r="A41" s="166"/>
      <c r="B41" s="174"/>
      <c r="C41" s="379" t="s">
        <v>149</v>
      </c>
      <c r="D41" s="379"/>
      <c r="E41" s="170">
        <v>4400000</v>
      </c>
      <c r="F41" s="170"/>
      <c r="G41" s="171"/>
      <c r="H41" s="170"/>
      <c r="I41" s="172">
        <v>4400000</v>
      </c>
      <c r="J41" s="170">
        <v>2249480</v>
      </c>
      <c r="K41" s="170">
        <v>2249480</v>
      </c>
      <c r="L41" s="170">
        <v>2249480</v>
      </c>
      <c r="M41" s="170">
        <v>2150520</v>
      </c>
      <c r="N41" s="164">
        <v>0</v>
      </c>
    </row>
    <row r="42" spans="1:14" s="173" customFormat="1" ht="17.649999999999999" customHeight="1">
      <c r="A42" s="166"/>
      <c r="B42" s="167"/>
      <c r="C42" s="176"/>
      <c r="D42" s="177" t="s">
        <v>150</v>
      </c>
      <c r="E42" s="170">
        <v>4400000</v>
      </c>
      <c r="F42" s="170"/>
      <c r="G42" s="171"/>
      <c r="H42" s="170"/>
      <c r="I42" s="172">
        <v>4400000</v>
      </c>
      <c r="J42" s="170">
        <v>2249480</v>
      </c>
      <c r="K42" s="170">
        <v>2249480</v>
      </c>
      <c r="L42" s="170">
        <v>2249480</v>
      </c>
      <c r="M42" s="170">
        <v>2150520</v>
      </c>
      <c r="N42" s="164">
        <v>0</v>
      </c>
    </row>
    <row r="43" spans="1:14" s="173" customFormat="1" ht="17.649999999999999" customHeight="1">
      <c r="A43" s="166"/>
      <c r="B43" s="174"/>
      <c r="C43" s="380" t="s">
        <v>151</v>
      </c>
      <c r="D43" s="379"/>
      <c r="E43" s="170">
        <v>56008000</v>
      </c>
      <c r="F43" s="170"/>
      <c r="G43" s="171"/>
      <c r="H43" s="170"/>
      <c r="I43" s="172">
        <v>56008000</v>
      </c>
      <c r="J43" s="170">
        <v>40591846</v>
      </c>
      <c r="K43" s="170">
        <v>40591846</v>
      </c>
      <c r="L43" s="170">
        <v>35682180</v>
      </c>
      <c r="M43" s="170">
        <v>15416154</v>
      </c>
      <c r="N43" s="164">
        <v>4909666</v>
      </c>
    </row>
    <row r="44" spans="1:14" s="173" customFormat="1" ht="17.649999999999999" customHeight="1">
      <c r="A44" s="166"/>
      <c r="B44" s="174"/>
      <c r="C44" s="177"/>
      <c r="D44" s="178" t="s">
        <v>152</v>
      </c>
      <c r="E44" s="170">
        <v>56008000</v>
      </c>
      <c r="F44" s="170"/>
      <c r="G44" s="171"/>
      <c r="H44" s="170"/>
      <c r="I44" s="172">
        <v>56008000</v>
      </c>
      <c r="J44" s="170">
        <v>40591846</v>
      </c>
      <c r="K44" s="170">
        <v>40591846</v>
      </c>
      <c r="L44" s="170">
        <v>35682180</v>
      </c>
      <c r="M44" s="170">
        <v>15416154</v>
      </c>
      <c r="N44" s="164">
        <v>4909666</v>
      </c>
    </row>
    <row r="45" spans="1:14" s="173" customFormat="1" ht="17.649999999999999" customHeight="1">
      <c r="A45" s="166"/>
      <c r="B45" s="174"/>
      <c r="C45" s="381" t="s">
        <v>153</v>
      </c>
      <c r="D45" s="379"/>
      <c r="E45" s="170"/>
      <c r="F45" s="170"/>
      <c r="G45" s="171"/>
      <c r="H45" s="170"/>
      <c r="I45" s="172">
        <v>0</v>
      </c>
      <c r="J45" s="170"/>
      <c r="K45" s="170"/>
      <c r="L45" s="170"/>
      <c r="M45" s="170">
        <v>0</v>
      </c>
      <c r="N45" s="164">
        <v>0</v>
      </c>
    </row>
    <row r="46" spans="1:14" s="173" customFormat="1" ht="17.649999999999999" customHeight="1">
      <c r="A46" s="166"/>
      <c r="B46" s="174"/>
      <c r="C46" s="177"/>
      <c r="D46" s="178" t="s">
        <v>154</v>
      </c>
      <c r="E46" s="170"/>
      <c r="F46" s="170"/>
      <c r="G46" s="171"/>
      <c r="H46" s="170"/>
      <c r="I46" s="172">
        <v>0</v>
      </c>
      <c r="J46" s="170"/>
      <c r="K46" s="170"/>
      <c r="L46" s="170"/>
      <c r="M46" s="170">
        <v>0</v>
      </c>
      <c r="N46" s="164">
        <v>0</v>
      </c>
    </row>
    <row r="47" spans="1:14" s="173" customFormat="1" ht="17.649999999999999" customHeight="1">
      <c r="A47" s="166"/>
      <c r="B47" s="174"/>
      <c r="C47" s="381" t="s">
        <v>155</v>
      </c>
      <c r="D47" s="379"/>
      <c r="E47" s="170">
        <v>144375000</v>
      </c>
      <c r="F47" s="170"/>
      <c r="G47" s="171"/>
      <c r="H47" s="170"/>
      <c r="I47" s="172">
        <v>144375000</v>
      </c>
      <c r="J47" s="170">
        <v>90504520</v>
      </c>
      <c r="K47" s="170">
        <v>90504520</v>
      </c>
      <c r="L47" s="170">
        <v>84807077</v>
      </c>
      <c r="M47" s="170">
        <v>53870480</v>
      </c>
      <c r="N47" s="164">
        <v>5697443</v>
      </c>
    </row>
    <row r="48" spans="1:14" s="173" customFormat="1" ht="17.649999999999999" customHeight="1">
      <c r="A48" s="166"/>
      <c r="B48" s="174"/>
      <c r="C48" s="177"/>
      <c r="D48" s="178" t="s">
        <v>156</v>
      </c>
      <c r="E48" s="170">
        <v>144375000</v>
      </c>
      <c r="F48" s="170"/>
      <c r="G48" s="171"/>
      <c r="H48" s="170"/>
      <c r="I48" s="172">
        <v>144375000</v>
      </c>
      <c r="J48" s="170">
        <v>90504520</v>
      </c>
      <c r="K48" s="170">
        <v>90504520</v>
      </c>
      <c r="L48" s="170">
        <v>84807077</v>
      </c>
      <c r="M48" s="170">
        <v>53870480</v>
      </c>
      <c r="N48" s="164">
        <v>5697443</v>
      </c>
    </row>
    <row r="49" spans="1:14" s="145" customFormat="1" ht="17.649999999999999" customHeight="1">
      <c r="A49" s="148"/>
      <c r="B49" s="154"/>
      <c r="C49" s="377" t="s">
        <v>157</v>
      </c>
      <c r="D49" s="378"/>
      <c r="E49" s="90">
        <v>112800000</v>
      </c>
      <c r="F49" s="90"/>
      <c r="G49" s="155"/>
      <c r="H49" s="90"/>
      <c r="I49" s="160">
        <v>112800000</v>
      </c>
      <c r="J49" s="90">
        <v>50198530</v>
      </c>
      <c r="K49" s="90">
        <v>50198530</v>
      </c>
      <c r="L49" s="90">
        <v>47167640</v>
      </c>
      <c r="M49" s="90">
        <v>62601470</v>
      </c>
      <c r="N49" s="164">
        <v>3030890</v>
      </c>
    </row>
    <row r="50" spans="1:14" s="145" customFormat="1" ht="17.649999999999999" customHeight="1">
      <c r="A50" s="148"/>
      <c r="B50" s="151"/>
      <c r="C50" s="162"/>
      <c r="D50" s="152" t="s">
        <v>158</v>
      </c>
      <c r="E50" s="90">
        <v>112800000</v>
      </c>
      <c r="F50" s="90"/>
      <c r="G50" s="155"/>
      <c r="H50" s="90"/>
      <c r="I50" s="160">
        <v>112800000</v>
      </c>
      <c r="J50" s="90">
        <v>50198530</v>
      </c>
      <c r="K50" s="90">
        <v>50198530</v>
      </c>
      <c r="L50" s="90">
        <v>47167640</v>
      </c>
      <c r="M50" s="90">
        <v>62601470</v>
      </c>
      <c r="N50" s="164">
        <v>3030890</v>
      </c>
    </row>
    <row r="51" spans="1:14" s="145" customFormat="1" ht="17.649999999999999" customHeight="1">
      <c r="A51" s="148"/>
      <c r="B51" s="151"/>
      <c r="C51" s="377" t="s">
        <v>159</v>
      </c>
      <c r="D51" s="378"/>
      <c r="E51" s="90">
        <v>19266000</v>
      </c>
      <c r="F51" s="90"/>
      <c r="G51" s="155"/>
      <c r="H51" s="90"/>
      <c r="I51" s="160">
        <v>19266000</v>
      </c>
      <c r="J51" s="90">
        <v>9897450</v>
      </c>
      <c r="K51" s="90">
        <v>9897450</v>
      </c>
      <c r="L51" s="90">
        <v>9581450</v>
      </c>
      <c r="M51" s="90">
        <v>9368550</v>
      </c>
      <c r="N51" s="164">
        <v>316000</v>
      </c>
    </row>
    <row r="52" spans="1:14" s="145" customFormat="1" ht="17.649999999999999" customHeight="1">
      <c r="A52" s="148"/>
      <c r="B52" s="151"/>
      <c r="C52" s="162"/>
      <c r="D52" s="152" t="s">
        <v>160</v>
      </c>
      <c r="E52" s="90">
        <v>19266000</v>
      </c>
      <c r="F52" s="90"/>
      <c r="G52" s="155"/>
      <c r="H52" s="90"/>
      <c r="I52" s="160">
        <v>19266000</v>
      </c>
      <c r="J52" s="90">
        <v>9897450</v>
      </c>
      <c r="K52" s="90">
        <v>9897450</v>
      </c>
      <c r="L52" s="90">
        <v>9581450</v>
      </c>
      <c r="M52" s="90">
        <v>9368550</v>
      </c>
      <c r="N52" s="164">
        <v>316000</v>
      </c>
    </row>
    <row r="53" spans="1:14" s="145" customFormat="1" ht="17.649999999999999" customHeight="1">
      <c r="A53" s="148"/>
      <c r="B53" s="151"/>
      <c r="C53" s="377" t="s">
        <v>161</v>
      </c>
      <c r="D53" s="378"/>
      <c r="E53" s="90">
        <v>89000000</v>
      </c>
      <c r="F53" s="90"/>
      <c r="G53" s="155"/>
      <c r="H53" s="90"/>
      <c r="I53" s="160">
        <v>89000000</v>
      </c>
      <c r="J53" s="90">
        <v>67891390</v>
      </c>
      <c r="K53" s="90">
        <v>67891390</v>
      </c>
      <c r="L53" s="90">
        <v>67891390</v>
      </c>
      <c r="M53" s="90">
        <v>21108610</v>
      </c>
      <c r="N53" s="164">
        <v>0</v>
      </c>
    </row>
    <row r="54" spans="1:14" s="145" customFormat="1" ht="17.649999999999999" customHeight="1">
      <c r="A54" s="148"/>
      <c r="B54" s="151"/>
      <c r="C54" s="162"/>
      <c r="D54" s="152" t="s">
        <v>162</v>
      </c>
      <c r="E54" s="90">
        <v>89000000</v>
      </c>
      <c r="F54" s="90"/>
      <c r="G54" s="155"/>
      <c r="H54" s="90"/>
      <c r="I54" s="160">
        <v>89000000</v>
      </c>
      <c r="J54" s="90">
        <v>67891390</v>
      </c>
      <c r="K54" s="90">
        <v>67891390</v>
      </c>
      <c r="L54" s="90">
        <v>67891390</v>
      </c>
      <c r="M54" s="90">
        <v>21108610</v>
      </c>
      <c r="N54" s="164">
        <v>0</v>
      </c>
    </row>
    <row r="55" spans="1:14" s="145" customFormat="1" ht="17.649999999999999" customHeight="1">
      <c r="A55" s="148"/>
      <c r="B55" s="151"/>
      <c r="C55" s="377" t="s">
        <v>163</v>
      </c>
      <c r="D55" s="378"/>
      <c r="E55" s="90">
        <v>46270000</v>
      </c>
      <c r="F55" s="90"/>
      <c r="G55" s="155"/>
      <c r="H55" s="90"/>
      <c r="I55" s="160">
        <v>46270000</v>
      </c>
      <c r="J55" s="90">
        <v>34658900</v>
      </c>
      <c r="K55" s="90">
        <v>34658900</v>
      </c>
      <c r="L55" s="90">
        <v>30038900</v>
      </c>
      <c r="M55" s="90">
        <v>11611100</v>
      </c>
      <c r="N55" s="164">
        <v>4620000</v>
      </c>
    </row>
    <row r="56" spans="1:14" s="145" customFormat="1" ht="17.649999999999999" customHeight="1">
      <c r="A56" s="148"/>
      <c r="B56" s="151"/>
      <c r="C56" s="162"/>
      <c r="D56" s="152" t="s">
        <v>164</v>
      </c>
      <c r="E56" s="90">
        <v>46270000</v>
      </c>
      <c r="F56" s="90"/>
      <c r="G56" s="155"/>
      <c r="H56" s="90"/>
      <c r="I56" s="160">
        <v>46270000</v>
      </c>
      <c r="J56" s="90">
        <v>34658900</v>
      </c>
      <c r="K56" s="90">
        <v>34658900</v>
      </c>
      <c r="L56" s="90">
        <v>30038900</v>
      </c>
      <c r="M56" s="90">
        <v>11611100</v>
      </c>
      <c r="N56" s="164">
        <v>4620000</v>
      </c>
    </row>
    <row r="57" spans="1:14" s="145" customFormat="1" ht="17.649999999999999" customHeight="1">
      <c r="A57" s="148"/>
      <c r="B57" s="151"/>
      <c r="C57" s="162" t="s">
        <v>165</v>
      </c>
      <c r="D57" s="152"/>
      <c r="E57" s="90">
        <v>49500000</v>
      </c>
      <c r="F57" s="90"/>
      <c r="G57" s="155"/>
      <c r="H57" s="90"/>
      <c r="I57" s="160">
        <v>49500000</v>
      </c>
      <c r="J57" s="90">
        <v>34576891</v>
      </c>
      <c r="K57" s="90">
        <v>34576891</v>
      </c>
      <c r="L57" s="90">
        <v>33001891</v>
      </c>
      <c r="M57" s="90">
        <v>14923109</v>
      </c>
      <c r="N57" s="164">
        <v>1575000</v>
      </c>
    </row>
    <row r="58" spans="1:14" s="145" customFormat="1" ht="17.649999999999999" customHeight="1">
      <c r="A58" s="148"/>
      <c r="B58" s="151"/>
      <c r="C58" s="162"/>
      <c r="D58" s="152" t="s">
        <v>166</v>
      </c>
      <c r="E58" s="90">
        <v>49500000</v>
      </c>
      <c r="F58" s="90"/>
      <c r="G58" s="155"/>
      <c r="H58" s="90"/>
      <c r="I58" s="160">
        <v>49500000</v>
      </c>
      <c r="J58" s="90">
        <v>34576891</v>
      </c>
      <c r="K58" s="90">
        <v>34576891</v>
      </c>
      <c r="L58" s="90">
        <v>33001891</v>
      </c>
      <c r="M58" s="90">
        <v>14923109</v>
      </c>
      <c r="N58" s="164">
        <v>1575000</v>
      </c>
    </row>
    <row r="59" spans="1:14" s="145" customFormat="1" ht="17.649999999999999" customHeight="1">
      <c r="A59" s="148"/>
      <c r="B59" s="151"/>
      <c r="C59" s="162" t="s">
        <v>167</v>
      </c>
      <c r="D59" s="152"/>
      <c r="E59" s="90">
        <v>38000000</v>
      </c>
      <c r="F59" s="90"/>
      <c r="G59" s="155"/>
      <c r="H59" s="90"/>
      <c r="I59" s="160">
        <v>38000000</v>
      </c>
      <c r="J59" s="90">
        <v>16563160</v>
      </c>
      <c r="K59" s="90">
        <v>16563160</v>
      </c>
      <c r="L59" s="90">
        <v>16563160</v>
      </c>
      <c r="M59" s="90">
        <v>21436840</v>
      </c>
      <c r="N59" s="164">
        <v>0</v>
      </c>
    </row>
    <row r="60" spans="1:14" s="145" customFormat="1" ht="17.649999999999999" customHeight="1">
      <c r="A60" s="148"/>
      <c r="B60" s="151"/>
      <c r="C60" s="162"/>
      <c r="D60" s="152" t="s">
        <v>168</v>
      </c>
      <c r="E60" s="90">
        <v>38000000</v>
      </c>
      <c r="F60" s="90"/>
      <c r="G60" s="155"/>
      <c r="H60" s="90"/>
      <c r="I60" s="160">
        <v>38000000</v>
      </c>
      <c r="J60" s="90">
        <v>16563160</v>
      </c>
      <c r="K60" s="90">
        <v>16563160</v>
      </c>
      <c r="L60" s="90">
        <v>16563160</v>
      </c>
      <c r="M60" s="90">
        <v>21436840</v>
      </c>
      <c r="N60" s="164">
        <v>0</v>
      </c>
    </row>
    <row r="61" spans="1:14" s="145" customFormat="1" ht="17.649999999999999" customHeight="1">
      <c r="A61" s="148"/>
      <c r="B61" s="151"/>
      <c r="C61" s="162" t="s">
        <v>169</v>
      </c>
      <c r="D61" s="152"/>
      <c r="E61" s="90">
        <v>189205000</v>
      </c>
      <c r="F61" s="90"/>
      <c r="G61" s="155"/>
      <c r="H61" s="90"/>
      <c r="I61" s="160">
        <v>189205000</v>
      </c>
      <c r="J61" s="90">
        <v>162218400</v>
      </c>
      <c r="K61" s="90">
        <v>162218400</v>
      </c>
      <c r="L61" s="90">
        <v>161350400</v>
      </c>
      <c r="M61" s="90">
        <v>26986600</v>
      </c>
      <c r="N61" s="164">
        <v>868000</v>
      </c>
    </row>
    <row r="62" spans="1:14" s="145" customFormat="1" ht="17.649999999999999" customHeight="1">
      <c r="A62" s="148"/>
      <c r="B62" s="151"/>
      <c r="C62" s="162"/>
      <c r="D62" s="152" t="s">
        <v>170</v>
      </c>
      <c r="E62" s="90">
        <v>189205000</v>
      </c>
      <c r="F62" s="90"/>
      <c r="G62" s="155"/>
      <c r="H62" s="90"/>
      <c r="I62" s="160">
        <v>189205000</v>
      </c>
      <c r="J62" s="90">
        <v>162218400</v>
      </c>
      <c r="K62" s="90">
        <v>162218400</v>
      </c>
      <c r="L62" s="90">
        <v>161350400</v>
      </c>
      <c r="M62" s="90">
        <v>26986600</v>
      </c>
      <c r="N62" s="164">
        <v>868000</v>
      </c>
    </row>
    <row r="63" spans="1:14" s="145" customFormat="1" ht="17.649999999999999" customHeight="1">
      <c r="A63" s="148"/>
      <c r="B63" s="151"/>
      <c r="C63" s="162" t="s">
        <v>171</v>
      </c>
      <c r="D63" s="152"/>
      <c r="E63" s="90">
        <v>521759000</v>
      </c>
      <c r="F63" s="90"/>
      <c r="G63" s="155"/>
      <c r="H63" s="90"/>
      <c r="I63" s="160">
        <v>521759000</v>
      </c>
      <c r="J63" s="90">
        <v>517271015</v>
      </c>
      <c r="K63" s="90">
        <v>517271015</v>
      </c>
      <c r="L63" s="90">
        <v>466342860</v>
      </c>
      <c r="M63" s="90">
        <v>4487985</v>
      </c>
      <c r="N63" s="164">
        <v>50928155</v>
      </c>
    </row>
    <row r="64" spans="1:14" s="145" customFormat="1" ht="17.649999999999999" customHeight="1">
      <c r="A64" s="148"/>
      <c r="B64" s="151"/>
      <c r="C64" s="162"/>
      <c r="D64" s="152" t="s">
        <v>172</v>
      </c>
      <c r="E64" s="90">
        <v>521759000</v>
      </c>
      <c r="F64" s="90"/>
      <c r="G64" s="155"/>
      <c r="H64" s="90"/>
      <c r="I64" s="160">
        <v>521759000</v>
      </c>
      <c r="J64" s="90">
        <v>517271015</v>
      </c>
      <c r="K64" s="90">
        <v>517271015</v>
      </c>
      <c r="L64" s="90">
        <v>466342860</v>
      </c>
      <c r="M64" s="90">
        <v>4487985</v>
      </c>
      <c r="N64" s="164">
        <v>50928155</v>
      </c>
    </row>
    <row r="65" spans="1:14" s="145" customFormat="1" ht="17.649999999999999" customHeight="1">
      <c r="A65" s="148"/>
      <c r="B65" s="151"/>
      <c r="C65" s="162" t="s">
        <v>173</v>
      </c>
      <c r="D65" s="152"/>
      <c r="E65" s="90">
        <v>103956000</v>
      </c>
      <c r="F65" s="90"/>
      <c r="G65" s="155"/>
      <c r="H65" s="90"/>
      <c r="I65" s="160">
        <v>103956000</v>
      </c>
      <c r="J65" s="90">
        <v>96539645</v>
      </c>
      <c r="K65" s="90">
        <v>96539645</v>
      </c>
      <c r="L65" s="90">
        <v>88465845</v>
      </c>
      <c r="M65" s="90">
        <v>7416355</v>
      </c>
      <c r="N65" s="164">
        <v>8073800</v>
      </c>
    </row>
    <row r="66" spans="1:14" s="145" customFormat="1" ht="17.649999999999999" customHeight="1">
      <c r="A66" s="148"/>
      <c r="B66" s="151"/>
      <c r="C66" s="162"/>
      <c r="D66" s="152" t="s">
        <v>174</v>
      </c>
      <c r="E66" s="90">
        <v>103956000</v>
      </c>
      <c r="F66" s="90"/>
      <c r="G66" s="155"/>
      <c r="H66" s="90"/>
      <c r="I66" s="160">
        <v>103956000</v>
      </c>
      <c r="J66" s="90">
        <v>96539645</v>
      </c>
      <c r="K66" s="90">
        <v>96539645</v>
      </c>
      <c r="L66" s="90">
        <v>88465845</v>
      </c>
      <c r="M66" s="90">
        <v>7416355</v>
      </c>
      <c r="N66" s="164">
        <v>8073800</v>
      </c>
    </row>
    <row r="67" spans="1:14" s="145" customFormat="1" ht="17.649999999999999" customHeight="1">
      <c r="A67" s="148"/>
      <c r="B67" s="151"/>
      <c r="C67" s="162" t="s">
        <v>175</v>
      </c>
      <c r="D67" s="152"/>
      <c r="E67" s="90"/>
      <c r="F67" s="90"/>
      <c r="G67" s="155"/>
      <c r="H67" s="90"/>
      <c r="I67" s="160">
        <v>0</v>
      </c>
      <c r="J67" s="90"/>
      <c r="K67" s="90"/>
      <c r="L67" s="90"/>
      <c r="M67" s="90">
        <v>0</v>
      </c>
      <c r="N67" s="164">
        <v>0</v>
      </c>
    </row>
    <row r="68" spans="1:14" s="145" customFormat="1" ht="17.649999999999999" customHeight="1">
      <c r="A68" s="148"/>
      <c r="B68" s="151"/>
      <c r="C68" s="162"/>
      <c r="D68" s="152" t="s">
        <v>176</v>
      </c>
      <c r="E68" s="90"/>
      <c r="F68" s="90"/>
      <c r="G68" s="155"/>
      <c r="H68" s="90"/>
      <c r="I68" s="160">
        <v>0</v>
      </c>
      <c r="J68" s="90"/>
      <c r="K68" s="90"/>
      <c r="L68" s="90"/>
      <c r="M68" s="90">
        <v>0</v>
      </c>
      <c r="N68" s="164">
        <v>0</v>
      </c>
    </row>
    <row r="69" spans="1:14" s="145" customFormat="1" ht="17.649999999999999" customHeight="1">
      <c r="A69" s="148"/>
      <c r="B69" s="151"/>
      <c r="C69" s="162" t="s">
        <v>177</v>
      </c>
      <c r="D69" s="179"/>
      <c r="E69" s="90">
        <v>13900000</v>
      </c>
      <c r="F69" s="90"/>
      <c r="G69" s="155"/>
      <c r="H69" s="90"/>
      <c r="I69" s="160">
        <v>13900000</v>
      </c>
      <c r="J69" s="90">
        <v>6269200</v>
      </c>
      <c r="K69" s="90">
        <v>6269200</v>
      </c>
      <c r="L69" s="90">
        <v>6049200</v>
      </c>
      <c r="M69" s="90">
        <v>7630800</v>
      </c>
      <c r="N69" s="164">
        <v>220000</v>
      </c>
    </row>
    <row r="70" spans="1:14" s="145" customFormat="1" ht="17.649999999999999" customHeight="1">
      <c r="A70" s="148"/>
      <c r="B70" s="151"/>
      <c r="C70" s="162"/>
      <c r="D70" s="152" t="s">
        <v>178</v>
      </c>
      <c r="E70" s="90">
        <v>13900000</v>
      </c>
      <c r="F70" s="90"/>
      <c r="G70" s="155"/>
      <c r="H70" s="90"/>
      <c r="I70" s="160">
        <v>13900000</v>
      </c>
      <c r="J70" s="90">
        <v>6269200</v>
      </c>
      <c r="K70" s="90">
        <v>6269200</v>
      </c>
      <c r="L70" s="90">
        <v>6049200</v>
      </c>
      <c r="M70" s="90">
        <v>7630800</v>
      </c>
      <c r="N70" s="164">
        <v>220000</v>
      </c>
    </row>
    <row r="71" spans="1:14" s="145" customFormat="1" ht="17.649999999999999" customHeight="1">
      <c r="A71" s="148"/>
      <c r="B71" s="151"/>
      <c r="C71" s="162" t="s">
        <v>179</v>
      </c>
      <c r="D71" s="152"/>
      <c r="E71" s="90">
        <v>42150000</v>
      </c>
      <c r="F71" s="90"/>
      <c r="G71" s="155"/>
      <c r="H71" s="90"/>
      <c r="I71" s="160">
        <v>42150000</v>
      </c>
      <c r="J71" s="90">
        <v>37256600</v>
      </c>
      <c r="K71" s="90">
        <v>37256600</v>
      </c>
      <c r="L71" s="90">
        <v>36301800</v>
      </c>
      <c r="M71" s="90">
        <v>4893400</v>
      </c>
      <c r="N71" s="164">
        <v>954800</v>
      </c>
    </row>
    <row r="72" spans="1:14" s="145" customFormat="1" ht="17.649999999999999" customHeight="1">
      <c r="A72" s="148"/>
      <c r="B72" s="151"/>
      <c r="C72" s="162"/>
      <c r="D72" s="152" t="s">
        <v>180</v>
      </c>
      <c r="E72" s="90">
        <v>42150000</v>
      </c>
      <c r="F72" s="90"/>
      <c r="G72" s="155"/>
      <c r="H72" s="90"/>
      <c r="I72" s="160">
        <v>42150000</v>
      </c>
      <c r="J72" s="90">
        <v>37256600</v>
      </c>
      <c r="K72" s="90">
        <v>37256600</v>
      </c>
      <c r="L72" s="90">
        <v>36301800</v>
      </c>
      <c r="M72" s="90">
        <v>4893400</v>
      </c>
      <c r="N72" s="164">
        <v>954800</v>
      </c>
    </row>
    <row r="73" spans="1:14" s="145" customFormat="1" ht="17.649999999999999" customHeight="1">
      <c r="A73" s="148"/>
      <c r="B73" s="151"/>
      <c r="C73" s="162" t="s">
        <v>181</v>
      </c>
      <c r="D73" s="152"/>
      <c r="E73" s="90">
        <v>591119000</v>
      </c>
      <c r="F73" s="90"/>
      <c r="G73" s="155"/>
      <c r="H73" s="90"/>
      <c r="I73" s="160">
        <v>591119000</v>
      </c>
      <c r="J73" s="90">
        <v>493469805</v>
      </c>
      <c r="K73" s="90">
        <v>493469805</v>
      </c>
      <c r="L73" s="90">
        <v>411565931</v>
      </c>
      <c r="M73" s="90">
        <v>97649195</v>
      </c>
      <c r="N73" s="164">
        <v>81903874</v>
      </c>
    </row>
    <row r="74" spans="1:14" s="145" customFormat="1" ht="17.649999999999999" customHeight="1">
      <c r="A74" s="148"/>
      <c r="B74" s="151"/>
      <c r="C74" s="162"/>
      <c r="D74" s="152" t="s">
        <v>182</v>
      </c>
      <c r="E74" s="90">
        <v>591119000</v>
      </c>
      <c r="F74" s="90"/>
      <c r="G74" s="155"/>
      <c r="H74" s="90"/>
      <c r="I74" s="160">
        <v>591119000</v>
      </c>
      <c r="J74" s="90">
        <v>493469805</v>
      </c>
      <c r="K74" s="90">
        <v>493469805</v>
      </c>
      <c r="L74" s="90">
        <v>411565931</v>
      </c>
      <c r="M74" s="90">
        <v>97649195</v>
      </c>
      <c r="N74" s="164">
        <v>81903874</v>
      </c>
    </row>
    <row r="75" spans="1:14" s="145" customFormat="1" ht="17.649999999999999" customHeight="1">
      <c r="A75" s="148"/>
      <c r="B75" s="151"/>
      <c r="C75" s="162" t="s">
        <v>183</v>
      </c>
      <c r="D75" s="162"/>
      <c r="E75" s="90">
        <v>62200000</v>
      </c>
      <c r="F75" s="90"/>
      <c r="G75" s="155"/>
      <c r="H75" s="90"/>
      <c r="I75" s="160">
        <v>62200000</v>
      </c>
      <c r="J75" s="90">
        <v>42588003</v>
      </c>
      <c r="K75" s="90">
        <v>42588003</v>
      </c>
      <c r="L75" s="90">
        <v>42588003</v>
      </c>
      <c r="M75" s="90">
        <v>19611997</v>
      </c>
      <c r="N75" s="164">
        <v>0</v>
      </c>
    </row>
    <row r="76" spans="1:14" s="145" customFormat="1" ht="17.649999999999999" customHeight="1">
      <c r="A76" s="148"/>
      <c r="B76" s="151"/>
      <c r="C76" s="149"/>
      <c r="D76" s="162" t="s">
        <v>184</v>
      </c>
      <c r="E76" s="90">
        <v>52400000</v>
      </c>
      <c r="F76" s="90"/>
      <c r="G76" s="155"/>
      <c r="H76" s="90"/>
      <c r="I76" s="160">
        <v>52400000</v>
      </c>
      <c r="J76" s="90">
        <v>38688003</v>
      </c>
      <c r="K76" s="90">
        <v>38688003</v>
      </c>
      <c r="L76" s="90">
        <v>38688003</v>
      </c>
      <c r="M76" s="90">
        <v>13711997</v>
      </c>
      <c r="N76" s="164">
        <v>0</v>
      </c>
    </row>
    <row r="77" spans="1:14" s="145" customFormat="1" ht="17.649999999999999" customHeight="1">
      <c r="A77" s="148"/>
      <c r="B77" s="151"/>
      <c r="C77" s="157"/>
      <c r="D77" s="162" t="s">
        <v>185</v>
      </c>
      <c r="E77" s="90">
        <v>9800000</v>
      </c>
      <c r="F77" s="90"/>
      <c r="G77" s="155"/>
      <c r="H77" s="90"/>
      <c r="I77" s="160">
        <v>9800000</v>
      </c>
      <c r="J77" s="90">
        <v>3900000</v>
      </c>
      <c r="K77" s="90">
        <v>3900000</v>
      </c>
      <c r="L77" s="90">
        <v>3900000</v>
      </c>
      <c r="M77" s="90">
        <v>5900000</v>
      </c>
      <c r="N77" s="164">
        <v>0</v>
      </c>
    </row>
    <row r="78" spans="1:14" s="145" customFormat="1" ht="17.649999999999999" customHeight="1">
      <c r="A78" s="148"/>
      <c r="B78" s="154"/>
      <c r="C78" s="180" t="s">
        <v>186</v>
      </c>
      <c r="D78" s="162"/>
      <c r="E78" s="90">
        <v>23100000</v>
      </c>
      <c r="F78" s="90"/>
      <c r="G78" s="155"/>
      <c r="H78" s="90"/>
      <c r="I78" s="160">
        <v>23100000</v>
      </c>
      <c r="J78" s="90">
        <v>15078150</v>
      </c>
      <c r="K78" s="90">
        <v>15078150</v>
      </c>
      <c r="L78" s="90">
        <v>15078150</v>
      </c>
      <c r="M78" s="90">
        <v>8021850</v>
      </c>
      <c r="N78" s="164">
        <v>0</v>
      </c>
    </row>
    <row r="79" spans="1:14" s="145" customFormat="1" ht="17.649999999999999" customHeight="1">
      <c r="A79" s="148"/>
      <c r="B79" s="157"/>
      <c r="C79" s="152"/>
      <c r="D79" s="162" t="s">
        <v>187</v>
      </c>
      <c r="E79" s="90">
        <v>23100000</v>
      </c>
      <c r="F79" s="90"/>
      <c r="G79" s="155"/>
      <c r="H79" s="90"/>
      <c r="I79" s="90">
        <v>23100000</v>
      </c>
      <c r="J79" s="90">
        <v>15078150</v>
      </c>
      <c r="K79" s="90">
        <v>15078150</v>
      </c>
      <c r="L79" s="90">
        <v>15078150</v>
      </c>
      <c r="M79" s="90">
        <v>8021850</v>
      </c>
      <c r="N79" s="164">
        <v>0</v>
      </c>
    </row>
    <row r="80" spans="1:14" s="145" customFormat="1" ht="17.649999999999999" customHeight="1">
      <c r="A80" s="148"/>
      <c r="B80" s="181" t="s">
        <v>188</v>
      </c>
      <c r="C80" s="181"/>
      <c r="D80" s="181"/>
      <c r="E80" s="87">
        <v>1306822000</v>
      </c>
      <c r="F80" s="87"/>
      <c r="G80" s="108"/>
      <c r="H80" s="87"/>
      <c r="I80" s="87">
        <v>1306822000</v>
      </c>
      <c r="J80" s="87">
        <v>1112164691</v>
      </c>
      <c r="K80" s="87">
        <v>1112164691</v>
      </c>
      <c r="L80" s="87">
        <v>1065928116</v>
      </c>
      <c r="M80" s="87">
        <v>41162309</v>
      </c>
      <c r="N80" s="147">
        <v>46236575</v>
      </c>
    </row>
    <row r="81" spans="1:14" s="145" customFormat="1" ht="17.649999999999999" customHeight="1">
      <c r="A81" s="182"/>
      <c r="B81" s="149"/>
      <c r="C81" s="161" t="s">
        <v>189</v>
      </c>
      <c r="D81" s="162"/>
      <c r="E81" s="90">
        <v>587912000</v>
      </c>
      <c r="F81" s="90"/>
      <c r="G81" s="155"/>
      <c r="H81" s="90"/>
      <c r="I81" s="90">
        <v>648000000</v>
      </c>
      <c r="J81" s="90">
        <v>499707342</v>
      </c>
      <c r="K81" s="90">
        <v>499707342</v>
      </c>
      <c r="L81" s="90">
        <v>459729867</v>
      </c>
      <c r="M81" s="90">
        <v>148292658</v>
      </c>
      <c r="N81" s="150">
        <v>39977475</v>
      </c>
    </row>
    <row r="82" spans="1:14" s="145" customFormat="1" ht="17.649999999999999" customHeight="1">
      <c r="A82" s="182"/>
      <c r="B82" s="151"/>
      <c r="C82" s="149"/>
      <c r="D82" s="152" t="s">
        <v>190</v>
      </c>
      <c r="E82" s="90">
        <v>343260000</v>
      </c>
      <c r="F82" s="90"/>
      <c r="G82" s="155"/>
      <c r="H82" s="90"/>
      <c r="I82" s="90">
        <v>402240000</v>
      </c>
      <c r="J82" s="90">
        <v>298731642</v>
      </c>
      <c r="K82" s="90">
        <v>298731642</v>
      </c>
      <c r="L82" s="90">
        <v>264329777</v>
      </c>
      <c r="M82" s="90">
        <v>103508358</v>
      </c>
      <c r="N82" s="150">
        <v>34401865</v>
      </c>
    </row>
    <row r="83" spans="1:14" s="145" customFormat="1" ht="17.649999999999999" customHeight="1">
      <c r="A83" s="182"/>
      <c r="B83" s="151"/>
      <c r="C83" s="154"/>
      <c r="D83" s="152" t="s">
        <v>191</v>
      </c>
      <c r="E83" s="90">
        <v>223196000</v>
      </c>
      <c r="F83" s="90"/>
      <c r="G83" s="155"/>
      <c r="H83" s="90"/>
      <c r="I83" s="90">
        <v>226254000</v>
      </c>
      <c r="J83" s="90">
        <v>186952630</v>
      </c>
      <c r="K83" s="90">
        <v>186952630</v>
      </c>
      <c r="L83" s="90">
        <v>182668770</v>
      </c>
      <c r="M83" s="90">
        <v>39301370</v>
      </c>
      <c r="N83" s="150">
        <v>4283860</v>
      </c>
    </row>
    <row r="84" spans="1:14" s="145" customFormat="1" ht="17.649999999999999" customHeight="1">
      <c r="A84" s="182"/>
      <c r="B84" s="151"/>
      <c r="C84" s="157"/>
      <c r="D84" s="152" t="s">
        <v>192</v>
      </c>
      <c r="E84" s="90">
        <v>21456000</v>
      </c>
      <c r="F84" s="90"/>
      <c r="G84" s="155"/>
      <c r="H84" s="90"/>
      <c r="I84" s="90">
        <v>19506000</v>
      </c>
      <c r="J84" s="90">
        <v>14023070</v>
      </c>
      <c r="K84" s="90">
        <v>14023070</v>
      </c>
      <c r="L84" s="90">
        <v>12731320</v>
      </c>
      <c r="M84" s="90">
        <v>5482930</v>
      </c>
      <c r="N84" s="150">
        <v>1291750</v>
      </c>
    </row>
    <row r="85" spans="1:14" s="145" customFormat="1" ht="17.649999999999999" customHeight="1">
      <c r="A85" s="182"/>
      <c r="B85" s="154"/>
      <c r="C85" s="183" t="s">
        <v>193</v>
      </c>
      <c r="D85" s="162"/>
      <c r="E85" s="90">
        <v>378627000</v>
      </c>
      <c r="F85" s="90"/>
      <c r="G85" s="155"/>
      <c r="H85" s="90"/>
      <c r="I85" s="90">
        <v>406851000</v>
      </c>
      <c r="J85" s="90">
        <v>350205676</v>
      </c>
      <c r="K85" s="90">
        <v>350205676</v>
      </c>
      <c r="L85" s="90">
        <v>350205676</v>
      </c>
      <c r="M85" s="90">
        <v>28421324</v>
      </c>
      <c r="N85" s="150">
        <v>0</v>
      </c>
    </row>
    <row r="86" spans="1:14" s="145" customFormat="1" ht="17.649999999999999" customHeight="1">
      <c r="A86" s="182"/>
      <c r="B86" s="154"/>
      <c r="C86" s="161"/>
      <c r="D86" s="152" t="s">
        <v>194</v>
      </c>
      <c r="E86" s="90">
        <v>378627000</v>
      </c>
      <c r="F86" s="90"/>
      <c r="G86" s="155"/>
      <c r="H86" s="90"/>
      <c r="I86" s="90">
        <v>378627000</v>
      </c>
      <c r="J86" s="90">
        <v>350205676</v>
      </c>
      <c r="K86" s="90">
        <v>350205676</v>
      </c>
      <c r="L86" s="90">
        <v>350205676</v>
      </c>
      <c r="M86" s="90">
        <v>28421324</v>
      </c>
      <c r="N86" s="150">
        <v>0</v>
      </c>
    </row>
    <row r="87" spans="1:14" s="145" customFormat="1" ht="17.649999999999999" customHeight="1">
      <c r="A87" s="182"/>
      <c r="B87" s="154"/>
      <c r="C87" s="162" t="s">
        <v>195</v>
      </c>
      <c r="D87" s="152"/>
      <c r="E87" s="90">
        <v>290283000</v>
      </c>
      <c r="F87" s="90"/>
      <c r="G87" s="155"/>
      <c r="H87" s="90"/>
      <c r="I87" s="90">
        <v>76700000</v>
      </c>
      <c r="J87" s="90">
        <v>223476340</v>
      </c>
      <c r="K87" s="90">
        <v>223476340</v>
      </c>
      <c r="L87" s="90">
        <v>217217240</v>
      </c>
      <c r="M87" s="90">
        <v>-146776340</v>
      </c>
      <c r="N87" s="150">
        <v>6259100</v>
      </c>
    </row>
    <row r="88" spans="1:14" s="145" customFormat="1" ht="17.649999999999999" customHeight="1">
      <c r="A88" s="182"/>
      <c r="B88" s="157"/>
      <c r="C88" s="180"/>
      <c r="D88" s="152" t="s">
        <v>196</v>
      </c>
      <c r="E88" s="90">
        <v>290283000</v>
      </c>
      <c r="F88" s="90"/>
      <c r="G88" s="155"/>
      <c r="H88" s="90"/>
      <c r="I88" s="90">
        <v>290283000</v>
      </c>
      <c r="J88" s="90">
        <v>223476340</v>
      </c>
      <c r="K88" s="90">
        <v>223476340</v>
      </c>
      <c r="L88" s="90">
        <v>217217240</v>
      </c>
      <c r="M88" s="90">
        <v>66806660</v>
      </c>
      <c r="N88" s="150">
        <v>6259100</v>
      </c>
    </row>
    <row r="89" spans="1:14" s="145" customFormat="1" ht="17.649999999999999" customHeight="1">
      <c r="A89" s="182"/>
      <c r="B89" s="154"/>
      <c r="C89" s="180" t="s">
        <v>197</v>
      </c>
      <c r="D89" s="152"/>
      <c r="E89" s="90">
        <v>50000000</v>
      </c>
      <c r="F89" s="90"/>
      <c r="G89" s="155"/>
      <c r="H89" s="90"/>
      <c r="I89" s="90">
        <v>50000000</v>
      </c>
      <c r="J89" s="90">
        <v>38775333</v>
      </c>
      <c r="K89" s="90">
        <v>38775333</v>
      </c>
      <c r="L89" s="90">
        <v>38775333</v>
      </c>
      <c r="M89" s="90">
        <v>11224667</v>
      </c>
      <c r="N89" s="150">
        <v>0</v>
      </c>
    </row>
    <row r="90" spans="1:14" s="145" customFormat="1" ht="17.649999999999999" customHeight="1">
      <c r="A90" s="182"/>
      <c r="B90" s="154"/>
      <c r="C90" s="180"/>
      <c r="D90" s="152" t="s">
        <v>198</v>
      </c>
      <c r="E90" s="90">
        <v>50000000</v>
      </c>
      <c r="F90" s="90"/>
      <c r="G90" s="155"/>
      <c r="H90" s="90"/>
      <c r="I90" s="90">
        <v>50000000</v>
      </c>
      <c r="J90" s="90">
        <v>38775333</v>
      </c>
      <c r="K90" s="90">
        <v>38775333</v>
      </c>
      <c r="L90" s="90">
        <v>38775333</v>
      </c>
      <c r="M90" s="90">
        <v>11224667</v>
      </c>
      <c r="N90" s="150">
        <v>0</v>
      </c>
    </row>
    <row r="91" spans="1:14" s="145" customFormat="1" ht="17.649999999999999" customHeight="1">
      <c r="A91" s="148"/>
      <c r="B91" s="184" t="s">
        <v>199</v>
      </c>
      <c r="C91" s="185"/>
      <c r="D91" s="181"/>
      <c r="E91" s="87">
        <v>250345000</v>
      </c>
      <c r="F91" s="87"/>
      <c r="G91" s="108"/>
      <c r="H91" s="87"/>
      <c r="I91" s="87">
        <v>250345000</v>
      </c>
      <c r="J91" s="87">
        <v>0</v>
      </c>
      <c r="K91" s="87">
        <v>0</v>
      </c>
      <c r="L91" s="87">
        <v>0</v>
      </c>
      <c r="M91" s="87">
        <v>250345000</v>
      </c>
      <c r="N91" s="147">
        <v>0</v>
      </c>
    </row>
    <row r="92" spans="1:14" s="145" customFormat="1" ht="17.649999999999999" customHeight="1">
      <c r="A92" s="148"/>
      <c r="B92" s="149"/>
      <c r="C92" s="152" t="s">
        <v>200</v>
      </c>
      <c r="D92" s="162"/>
      <c r="E92" s="90">
        <v>250345000</v>
      </c>
      <c r="F92" s="90"/>
      <c r="G92" s="155"/>
      <c r="H92" s="90"/>
      <c r="I92" s="90">
        <v>250345000</v>
      </c>
      <c r="J92" s="90">
        <v>0</v>
      </c>
      <c r="K92" s="90">
        <v>0</v>
      </c>
      <c r="L92" s="90">
        <v>0</v>
      </c>
      <c r="M92" s="90">
        <v>250345000</v>
      </c>
      <c r="N92" s="150">
        <v>0</v>
      </c>
    </row>
    <row r="93" spans="1:14" s="145" customFormat="1" ht="17.649999999999999" customHeight="1">
      <c r="A93" s="186"/>
      <c r="B93" s="157"/>
      <c r="C93" s="152"/>
      <c r="D93" s="162" t="s">
        <v>201</v>
      </c>
      <c r="E93" s="90">
        <v>250345000</v>
      </c>
      <c r="F93" s="90"/>
      <c r="G93" s="155"/>
      <c r="H93" s="90"/>
      <c r="I93" s="90">
        <v>250345000</v>
      </c>
      <c r="J93" s="90">
        <v>0</v>
      </c>
      <c r="K93" s="90">
        <v>0</v>
      </c>
      <c r="L93" s="90">
        <v>0</v>
      </c>
      <c r="M93" s="90">
        <v>250345000</v>
      </c>
      <c r="N93" s="150">
        <v>0</v>
      </c>
    </row>
    <row r="94" spans="1:14" s="84" customFormat="1" ht="20.100000000000001" customHeight="1">
      <c r="A94" s="188" t="s">
        <v>203</v>
      </c>
      <c r="B94" s="189"/>
      <c r="C94" s="189"/>
      <c r="D94" s="189"/>
      <c r="E94" s="190">
        <f>+E95+E100+E106+E111</f>
        <v>5018834000</v>
      </c>
      <c r="F94" s="190">
        <f t="shared" ref="F94:N94" si="0">+F95+F100+F106+F111</f>
        <v>0</v>
      </c>
      <c r="G94" s="190">
        <f t="shared" si="0"/>
        <v>0</v>
      </c>
      <c r="H94" s="190">
        <f t="shared" si="0"/>
        <v>0</v>
      </c>
      <c r="I94" s="190">
        <f>+I95+I100+I106+I111</f>
        <v>5018914000</v>
      </c>
      <c r="J94" s="191">
        <f>+J95+J100+J106+J111</f>
        <v>3217971660</v>
      </c>
      <c r="K94" s="190">
        <f>+K95+K100+K106+K111</f>
        <v>3217971660</v>
      </c>
      <c r="L94" s="190">
        <f>+L95+L100+L106+L111</f>
        <v>2201865060</v>
      </c>
      <c r="M94" s="192">
        <f>+M95+M100+M106+M111</f>
        <v>1800942340</v>
      </c>
      <c r="N94" s="193">
        <f t="shared" si="0"/>
        <v>1016106600</v>
      </c>
    </row>
    <row r="95" spans="1:14" s="84" customFormat="1" ht="20.100000000000001" customHeight="1">
      <c r="A95" s="365"/>
      <c r="B95" s="194" t="s">
        <v>204</v>
      </c>
      <c r="C95" s="194"/>
      <c r="D95" s="194"/>
      <c r="E95" s="195">
        <f>E96+E98</f>
        <v>476114000</v>
      </c>
      <c r="F95" s="195">
        <f t="shared" ref="F95:N95" si="1">F96+F98</f>
        <v>0</v>
      </c>
      <c r="G95" s="195">
        <f t="shared" si="1"/>
        <v>0</v>
      </c>
      <c r="H95" s="195">
        <f t="shared" si="1"/>
        <v>0</v>
      </c>
      <c r="I95" s="195">
        <f t="shared" si="1"/>
        <v>476114000</v>
      </c>
      <c r="J95" s="196">
        <f t="shared" si="1"/>
        <v>465325500</v>
      </c>
      <c r="K95" s="195">
        <f t="shared" si="1"/>
        <v>465325500</v>
      </c>
      <c r="L95" s="195">
        <f t="shared" si="1"/>
        <v>465325500</v>
      </c>
      <c r="M95" s="197">
        <f t="shared" si="1"/>
        <v>10788500</v>
      </c>
      <c r="N95" s="198">
        <f t="shared" si="1"/>
        <v>0</v>
      </c>
    </row>
    <row r="96" spans="1:14" s="84" customFormat="1" ht="20.100000000000001" customHeight="1">
      <c r="A96" s="366"/>
      <c r="B96" s="368"/>
      <c r="C96" s="199" t="s">
        <v>205</v>
      </c>
      <c r="D96" s="199"/>
      <c r="E96" s="200">
        <f>+E97</f>
        <v>0</v>
      </c>
      <c r="F96" s="200"/>
      <c r="G96" s="200"/>
      <c r="H96" s="200"/>
      <c r="I96" s="200">
        <v>0</v>
      </c>
      <c r="J96" s="200">
        <v>0</v>
      </c>
      <c r="K96" s="201">
        <f t="shared" ref="K96:K118" si="2">+J96</f>
        <v>0</v>
      </c>
      <c r="L96" s="200">
        <v>0</v>
      </c>
      <c r="M96" s="202">
        <f>I96-J96</f>
        <v>0</v>
      </c>
      <c r="N96" s="203">
        <f t="shared" ref="N96:N117" si="3">K96-L96</f>
        <v>0</v>
      </c>
    </row>
    <row r="97" spans="1:14" s="84" customFormat="1" ht="20.100000000000001" customHeight="1">
      <c r="A97" s="366"/>
      <c r="B97" s="373"/>
      <c r="C97" s="204"/>
      <c r="D97" s="199" t="s">
        <v>206</v>
      </c>
      <c r="E97" s="200">
        <v>0</v>
      </c>
      <c r="F97" s="200"/>
      <c r="G97" s="200"/>
      <c r="H97" s="200"/>
      <c r="I97" s="200">
        <v>0</v>
      </c>
      <c r="J97" s="200">
        <v>0</v>
      </c>
      <c r="K97" s="201">
        <f t="shared" si="2"/>
        <v>0</v>
      </c>
      <c r="L97" s="200">
        <v>0</v>
      </c>
      <c r="M97" s="202">
        <f>I97-J97</f>
        <v>0</v>
      </c>
      <c r="N97" s="203">
        <f t="shared" si="3"/>
        <v>0</v>
      </c>
    </row>
    <row r="98" spans="1:14" s="84" customFormat="1" ht="20.100000000000001" customHeight="1">
      <c r="A98" s="366"/>
      <c r="B98" s="373"/>
      <c r="C98" s="199" t="s">
        <v>207</v>
      </c>
      <c r="D98" s="199"/>
      <c r="E98" s="201">
        <f>E99</f>
        <v>476114000</v>
      </c>
      <c r="F98" s="200"/>
      <c r="G98" s="200"/>
      <c r="H98" s="200"/>
      <c r="I98" s="201">
        <f>I99</f>
        <v>476114000</v>
      </c>
      <c r="J98" s="205">
        <f>+J99</f>
        <v>465325500</v>
      </c>
      <c r="K98" s="201">
        <f t="shared" si="2"/>
        <v>465325500</v>
      </c>
      <c r="L98" s="205">
        <f>+L99</f>
        <v>465325500</v>
      </c>
      <c r="M98" s="202">
        <f>I98-J98</f>
        <v>10788500</v>
      </c>
      <c r="N98" s="203">
        <f t="shared" si="3"/>
        <v>0</v>
      </c>
    </row>
    <row r="99" spans="1:14" s="84" customFormat="1" ht="20.100000000000001" customHeight="1">
      <c r="A99" s="366"/>
      <c r="B99" s="369"/>
      <c r="C99" s="199"/>
      <c r="D99" s="199" t="s">
        <v>208</v>
      </c>
      <c r="E99" s="201">
        <v>476114000</v>
      </c>
      <c r="F99" s="200"/>
      <c r="G99" s="200"/>
      <c r="H99" s="200"/>
      <c r="I99" s="201">
        <f>+E99</f>
        <v>476114000</v>
      </c>
      <c r="J99" s="200">
        <v>465325500</v>
      </c>
      <c r="K99" s="201">
        <f t="shared" si="2"/>
        <v>465325500</v>
      </c>
      <c r="L99" s="200">
        <v>465325500</v>
      </c>
      <c r="M99" s="202">
        <f>I99-J99</f>
        <v>10788500</v>
      </c>
      <c r="N99" s="203">
        <f t="shared" si="3"/>
        <v>0</v>
      </c>
    </row>
    <row r="100" spans="1:14" s="84" customFormat="1" ht="20.100000000000001" customHeight="1">
      <c r="A100" s="366"/>
      <c r="B100" s="194" t="s">
        <v>209</v>
      </c>
      <c r="C100" s="194"/>
      <c r="D100" s="194"/>
      <c r="E100" s="195">
        <f>SUM(E101:E105)</f>
        <v>4315760000</v>
      </c>
      <c r="F100" s="196"/>
      <c r="G100" s="196"/>
      <c r="H100" s="196"/>
      <c r="I100" s="195">
        <f>SUM(I101:I105)</f>
        <v>4315760000</v>
      </c>
      <c r="J100" s="196">
        <f>J102+J103+J105+J104</f>
        <v>2525686160</v>
      </c>
      <c r="K100" s="195">
        <f t="shared" si="2"/>
        <v>2525686160</v>
      </c>
      <c r="L100" s="196">
        <f>SUM(L101:L105)</f>
        <v>1509579560</v>
      </c>
      <c r="M100" s="206">
        <f>SUM(M101:M105)</f>
        <v>1790073840</v>
      </c>
      <c r="N100" s="207">
        <f t="shared" si="3"/>
        <v>1016106600</v>
      </c>
    </row>
    <row r="101" spans="1:14" s="84" customFormat="1" ht="20.100000000000001" customHeight="1">
      <c r="A101" s="366"/>
      <c r="B101" s="368"/>
      <c r="C101" s="199" t="s">
        <v>210</v>
      </c>
      <c r="D101" s="199"/>
      <c r="E101" s="201">
        <v>1310000000</v>
      </c>
      <c r="F101" s="200"/>
      <c r="G101" s="200"/>
      <c r="H101" s="200"/>
      <c r="I101" s="201">
        <v>1310000000</v>
      </c>
      <c r="J101" s="200">
        <v>0</v>
      </c>
      <c r="K101" s="201">
        <f t="shared" si="2"/>
        <v>0</v>
      </c>
      <c r="L101" s="200">
        <v>0</v>
      </c>
      <c r="M101" s="202">
        <f t="shared" ref="M101:M110" si="4">I101-J101</f>
        <v>1310000000</v>
      </c>
      <c r="N101" s="203">
        <f t="shared" si="3"/>
        <v>0</v>
      </c>
    </row>
    <row r="102" spans="1:14" s="84" customFormat="1" ht="20.100000000000001" customHeight="1">
      <c r="A102" s="366"/>
      <c r="B102" s="373"/>
      <c r="C102" s="199" t="s">
        <v>211</v>
      </c>
      <c r="D102" s="199"/>
      <c r="E102" s="201">
        <v>578500000</v>
      </c>
      <c r="F102" s="200"/>
      <c r="G102" s="200"/>
      <c r="H102" s="200"/>
      <c r="I102" s="201">
        <f>+E102</f>
        <v>578500000</v>
      </c>
      <c r="J102" s="205">
        <v>222165750</v>
      </c>
      <c r="K102" s="201">
        <f t="shared" si="2"/>
        <v>222165750</v>
      </c>
      <c r="L102" s="205">
        <v>132590750</v>
      </c>
      <c r="M102" s="202">
        <f t="shared" si="4"/>
        <v>356334250</v>
      </c>
      <c r="N102" s="203">
        <f t="shared" si="3"/>
        <v>89575000</v>
      </c>
    </row>
    <row r="103" spans="1:14" s="84" customFormat="1" ht="20.100000000000001" customHeight="1">
      <c r="A103" s="366"/>
      <c r="B103" s="373"/>
      <c r="C103" s="199" t="s">
        <v>212</v>
      </c>
      <c r="D103" s="199"/>
      <c r="E103" s="201">
        <v>2368160000</v>
      </c>
      <c r="F103" s="200"/>
      <c r="G103" s="200"/>
      <c r="H103" s="200"/>
      <c r="I103" s="201">
        <f>+E103</f>
        <v>2368160000</v>
      </c>
      <c r="J103" s="205">
        <v>2276187600</v>
      </c>
      <c r="K103" s="201">
        <f t="shared" si="2"/>
        <v>2276187600</v>
      </c>
      <c r="L103" s="205">
        <v>1349920000</v>
      </c>
      <c r="M103" s="202">
        <f t="shared" si="4"/>
        <v>91972400</v>
      </c>
      <c r="N103" s="203">
        <f t="shared" si="3"/>
        <v>926267600</v>
      </c>
    </row>
    <row r="104" spans="1:14" s="84" customFormat="1" ht="20.100000000000001" customHeight="1">
      <c r="A104" s="366"/>
      <c r="B104" s="373"/>
      <c r="C104" s="374" t="s">
        <v>213</v>
      </c>
      <c r="D104" s="375"/>
      <c r="E104" s="201">
        <v>0</v>
      </c>
      <c r="F104" s="200"/>
      <c r="G104" s="200"/>
      <c r="H104" s="200"/>
      <c r="I104" s="201">
        <f>+E104</f>
        <v>0</v>
      </c>
      <c r="J104" s="205">
        <v>0</v>
      </c>
      <c r="K104" s="201">
        <f t="shared" si="2"/>
        <v>0</v>
      </c>
      <c r="L104" s="205">
        <v>0</v>
      </c>
      <c r="M104" s="202">
        <f t="shared" si="4"/>
        <v>0</v>
      </c>
      <c r="N104" s="203">
        <f t="shared" si="3"/>
        <v>0</v>
      </c>
    </row>
    <row r="105" spans="1:14" s="84" customFormat="1" ht="20.100000000000001" customHeight="1">
      <c r="A105" s="366"/>
      <c r="B105" s="369"/>
      <c r="C105" s="199" t="s">
        <v>214</v>
      </c>
      <c r="D105" s="199"/>
      <c r="E105" s="201">
        <v>59100000</v>
      </c>
      <c r="F105" s="200"/>
      <c r="G105" s="200"/>
      <c r="H105" s="200"/>
      <c r="I105" s="201">
        <f>+E105</f>
        <v>59100000</v>
      </c>
      <c r="J105" s="205">
        <v>27332810</v>
      </c>
      <c r="K105" s="201">
        <f t="shared" si="2"/>
        <v>27332810</v>
      </c>
      <c r="L105" s="205">
        <v>27068810</v>
      </c>
      <c r="M105" s="202">
        <f t="shared" si="4"/>
        <v>31767190</v>
      </c>
      <c r="N105" s="203">
        <f t="shared" si="3"/>
        <v>264000</v>
      </c>
    </row>
    <row r="106" spans="1:14" s="84" customFormat="1" ht="20.100000000000001" customHeight="1">
      <c r="A106" s="366"/>
      <c r="B106" s="194" t="s">
        <v>215</v>
      </c>
      <c r="C106" s="208"/>
      <c r="D106" s="208"/>
      <c r="E106" s="195">
        <f>+E107+E109</f>
        <v>226960000</v>
      </c>
      <c r="F106" s="195">
        <f t="shared" ref="F106:L106" si="5">+F107+F109</f>
        <v>0</v>
      </c>
      <c r="G106" s="195">
        <f t="shared" si="5"/>
        <v>0</v>
      </c>
      <c r="H106" s="195">
        <f t="shared" si="5"/>
        <v>0</v>
      </c>
      <c r="I106" s="195">
        <f>+I107+I109</f>
        <v>227040000</v>
      </c>
      <c r="J106" s="196">
        <f t="shared" si="5"/>
        <v>226960000</v>
      </c>
      <c r="K106" s="195">
        <f t="shared" si="5"/>
        <v>226960000</v>
      </c>
      <c r="L106" s="195">
        <f t="shared" si="5"/>
        <v>226960000</v>
      </c>
      <c r="M106" s="206">
        <f t="shared" si="4"/>
        <v>80000</v>
      </c>
      <c r="N106" s="207">
        <f t="shared" si="3"/>
        <v>0</v>
      </c>
    </row>
    <row r="107" spans="1:14" s="84" customFormat="1" ht="20.100000000000001" customHeight="1">
      <c r="A107" s="366"/>
      <c r="B107" s="376"/>
      <c r="C107" s="209" t="s">
        <v>216</v>
      </c>
      <c r="D107" s="210" t="s">
        <v>217</v>
      </c>
      <c r="E107" s="201">
        <f>E108</f>
        <v>200000000</v>
      </c>
      <c r="F107" s="200"/>
      <c r="G107" s="200"/>
      <c r="H107" s="200"/>
      <c r="I107" s="201">
        <f>I108</f>
        <v>200000000</v>
      </c>
      <c r="J107" s="200">
        <f>J108</f>
        <v>200000000</v>
      </c>
      <c r="K107" s="201">
        <f>+J107</f>
        <v>200000000</v>
      </c>
      <c r="L107" s="201">
        <f>L108</f>
        <v>200000000</v>
      </c>
      <c r="M107" s="202">
        <f t="shared" si="4"/>
        <v>0</v>
      </c>
      <c r="N107" s="203">
        <f>K107-L107</f>
        <v>0</v>
      </c>
    </row>
    <row r="108" spans="1:14" s="84" customFormat="1" ht="20.100000000000001" customHeight="1">
      <c r="A108" s="366"/>
      <c r="B108" s="373"/>
      <c r="C108" s="204"/>
      <c r="D108" s="211" t="s">
        <v>217</v>
      </c>
      <c r="E108" s="201">
        <v>200000000</v>
      </c>
      <c r="F108" s="200"/>
      <c r="G108" s="200"/>
      <c r="H108" s="200"/>
      <c r="I108" s="201">
        <f>+E108</f>
        <v>200000000</v>
      </c>
      <c r="J108" s="200">
        <v>200000000</v>
      </c>
      <c r="K108" s="201">
        <f>+J108</f>
        <v>200000000</v>
      </c>
      <c r="L108" s="200">
        <v>200000000</v>
      </c>
      <c r="M108" s="202">
        <f t="shared" si="4"/>
        <v>0</v>
      </c>
      <c r="N108" s="203">
        <f>K108-L108</f>
        <v>0</v>
      </c>
    </row>
    <row r="109" spans="1:14" s="84" customFormat="1" ht="20.100000000000001" customHeight="1">
      <c r="A109" s="366"/>
      <c r="B109" s="373"/>
      <c r="C109" s="212" t="s">
        <v>218</v>
      </c>
      <c r="D109" s="212"/>
      <c r="E109" s="201">
        <f>E110</f>
        <v>26960000</v>
      </c>
      <c r="F109" s="200"/>
      <c r="G109" s="200"/>
      <c r="H109" s="200"/>
      <c r="I109" s="201">
        <f>I110</f>
        <v>27040000</v>
      </c>
      <c r="J109" s="200">
        <f>J110</f>
        <v>26960000</v>
      </c>
      <c r="K109" s="201">
        <f t="shared" si="2"/>
        <v>26960000</v>
      </c>
      <c r="L109" s="200">
        <f>+L110</f>
        <v>26960000</v>
      </c>
      <c r="M109" s="202">
        <f t="shared" si="4"/>
        <v>80000</v>
      </c>
      <c r="N109" s="203">
        <f t="shared" si="3"/>
        <v>0</v>
      </c>
    </row>
    <row r="110" spans="1:14" s="84" customFormat="1" ht="20.100000000000001" customHeight="1">
      <c r="A110" s="366"/>
      <c r="B110" s="369"/>
      <c r="C110" s="199"/>
      <c r="D110" s="212" t="s">
        <v>219</v>
      </c>
      <c r="E110" s="201">
        <v>26960000</v>
      </c>
      <c r="F110" s="200"/>
      <c r="G110" s="200"/>
      <c r="H110" s="200"/>
      <c r="I110" s="201">
        <v>27040000</v>
      </c>
      <c r="J110" s="200">
        <v>26960000</v>
      </c>
      <c r="K110" s="201">
        <f t="shared" si="2"/>
        <v>26960000</v>
      </c>
      <c r="L110" s="200">
        <v>26960000</v>
      </c>
      <c r="M110" s="202">
        <f t="shared" si="4"/>
        <v>80000</v>
      </c>
      <c r="N110" s="203">
        <f t="shared" si="3"/>
        <v>0</v>
      </c>
    </row>
    <row r="111" spans="1:14" s="84" customFormat="1" ht="20.100000000000001" customHeight="1">
      <c r="A111" s="366"/>
      <c r="B111" s="194" t="s">
        <v>220</v>
      </c>
      <c r="C111" s="194"/>
      <c r="D111" s="194"/>
      <c r="E111" s="195">
        <v>0</v>
      </c>
      <c r="F111" s="196"/>
      <c r="G111" s="196"/>
      <c r="H111" s="196"/>
      <c r="I111" s="195">
        <v>0</v>
      </c>
      <c r="J111" s="196">
        <v>0</v>
      </c>
      <c r="K111" s="195">
        <f t="shared" si="2"/>
        <v>0</v>
      </c>
      <c r="L111" s="196">
        <v>0</v>
      </c>
      <c r="M111" s="206">
        <v>0</v>
      </c>
      <c r="N111" s="207">
        <f t="shared" si="3"/>
        <v>0</v>
      </c>
    </row>
    <row r="112" spans="1:14" s="84" customFormat="1" ht="20.100000000000001" customHeight="1">
      <c r="A112" s="366"/>
      <c r="B112" s="368"/>
      <c r="C112" s="199" t="s">
        <v>221</v>
      </c>
      <c r="D112" s="199"/>
      <c r="E112" s="201">
        <v>0</v>
      </c>
      <c r="F112" s="200"/>
      <c r="G112" s="200"/>
      <c r="H112" s="200"/>
      <c r="I112" s="201">
        <v>0</v>
      </c>
      <c r="J112" s="200">
        <v>0</v>
      </c>
      <c r="K112" s="201">
        <f t="shared" si="2"/>
        <v>0</v>
      </c>
      <c r="L112" s="200">
        <v>0</v>
      </c>
      <c r="M112" s="202">
        <v>0</v>
      </c>
      <c r="N112" s="203">
        <f t="shared" si="3"/>
        <v>0</v>
      </c>
    </row>
    <row r="113" spans="1:14" s="84" customFormat="1" ht="20.100000000000001" customHeight="1">
      <c r="A113" s="367"/>
      <c r="B113" s="369"/>
      <c r="C113" s="199"/>
      <c r="D113" s="199" t="s">
        <v>222</v>
      </c>
      <c r="E113" s="201">
        <v>0</v>
      </c>
      <c r="F113" s="200"/>
      <c r="G113" s="200"/>
      <c r="H113" s="200"/>
      <c r="I113" s="201">
        <v>0</v>
      </c>
      <c r="J113" s="200">
        <v>0</v>
      </c>
      <c r="K113" s="201">
        <f t="shared" si="2"/>
        <v>0</v>
      </c>
      <c r="L113" s="200">
        <v>0</v>
      </c>
      <c r="M113" s="202">
        <v>0</v>
      </c>
      <c r="N113" s="203">
        <f t="shared" si="3"/>
        <v>0</v>
      </c>
    </row>
    <row r="114" spans="1:14" s="84" customFormat="1" ht="20.100000000000001" customHeight="1">
      <c r="A114" s="188" t="s">
        <v>223</v>
      </c>
      <c r="B114" s="189"/>
      <c r="C114" s="189"/>
      <c r="D114" s="189"/>
      <c r="E114" s="190">
        <f>+E115</f>
        <v>3700880000</v>
      </c>
      <c r="F114" s="191"/>
      <c r="G114" s="191"/>
      <c r="H114" s="191"/>
      <c r="I114" s="190">
        <f>+E114</f>
        <v>3700880000</v>
      </c>
      <c r="J114" s="191">
        <f>J115</f>
        <v>3700880081</v>
      </c>
      <c r="K114" s="190">
        <f>+J114</f>
        <v>3700880081</v>
      </c>
      <c r="L114" s="191">
        <f>+L115</f>
        <v>3417737541</v>
      </c>
      <c r="M114" s="213">
        <f>+I114-J114</f>
        <v>-81</v>
      </c>
      <c r="N114" s="214">
        <f>K114-L114</f>
        <v>283142540</v>
      </c>
    </row>
    <row r="115" spans="1:14" s="84" customFormat="1" ht="20.100000000000001" customHeight="1">
      <c r="A115" s="365"/>
      <c r="B115" s="194" t="s">
        <v>224</v>
      </c>
      <c r="C115" s="194"/>
      <c r="D115" s="194"/>
      <c r="E115" s="195">
        <f>E116+E117</f>
        <v>3700880000</v>
      </c>
      <c r="F115" s="195">
        <f t="shared" ref="F115:K115" si="6">F116+F117</f>
        <v>0</v>
      </c>
      <c r="G115" s="195">
        <f t="shared" si="6"/>
        <v>0</v>
      </c>
      <c r="H115" s="195">
        <f t="shared" si="6"/>
        <v>0</v>
      </c>
      <c r="I115" s="195">
        <f t="shared" si="6"/>
        <v>3700880000</v>
      </c>
      <c r="J115" s="196">
        <f>J116+J117</f>
        <v>3700880081</v>
      </c>
      <c r="K115" s="195">
        <f t="shared" si="6"/>
        <v>3700880081</v>
      </c>
      <c r="L115" s="196">
        <f>SUM(L116:L117)</f>
        <v>3417737541</v>
      </c>
      <c r="M115" s="206">
        <f>+I115-J115</f>
        <v>-81</v>
      </c>
      <c r="N115" s="215">
        <f>K115-L115</f>
        <v>283142540</v>
      </c>
    </row>
    <row r="116" spans="1:14" s="84" customFormat="1" ht="20.100000000000001" customHeight="1">
      <c r="A116" s="366"/>
      <c r="B116" s="368"/>
      <c r="C116" s="199" t="s">
        <v>225</v>
      </c>
      <c r="D116" s="199"/>
      <c r="E116" s="201">
        <v>2928224000</v>
      </c>
      <c r="F116" s="200"/>
      <c r="G116" s="200"/>
      <c r="H116" s="200"/>
      <c r="I116" s="201">
        <f>+E116</f>
        <v>2928224000</v>
      </c>
      <c r="J116" s="205">
        <v>2928224178</v>
      </c>
      <c r="K116" s="201">
        <f>+J116</f>
        <v>2928224178</v>
      </c>
      <c r="L116" s="200">
        <v>2928224178</v>
      </c>
      <c r="M116" s="202">
        <f>I116-J116</f>
        <v>-178</v>
      </c>
      <c r="N116" s="216">
        <f>K116-L116</f>
        <v>0</v>
      </c>
    </row>
    <row r="117" spans="1:14" s="84" customFormat="1" ht="20.100000000000001" customHeight="1">
      <c r="A117" s="367"/>
      <c r="B117" s="369"/>
      <c r="C117" s="199" t="s">
        <v>226</v>
      </c>
      <c r="D117" s="199"/>
      <c r="E117" s="201">
        <v>772656000</v>
      </c>
      <c r="F117" s="200"/>
      <c r="G117" s="200"/>
      <c r="H117" s="200"/>
      <c r="I117" s="201">
        <f>+E117</f>
        <v>772656000</v>
      </c>
      <c r="J117" s="205">
        <f>750718023+21937880</f>
        <v>772655903</v>
      </c>
      <c r="K117" s="201">
        <f t="shared" si="2"/>
        <v>772655903</v>
      </c>
      <c r="L117" s="200">
        <f>21937880+467575483</f>
        <v>489513363</v>
      </c>
      <c r="M117" s="202">
        <f>I117-J117</f>
        <v>97</v>
      </c>
      <c r="N117" s="203">
        <f t="shared" si="3"/>
        <v>283142540</v>
      </c>
    </row>
    <row r="118" spans="1:14" s="218" customFormat="1" ht="20.100000000000001" customHeight="1">
      <c r="A118" s="188" t="s">
        <v>227</v>
      </c>
      <c r="B118" s="189"/>
      <c r="C118" s="189"/>
      <c r="D118" s="189"/>
      <c r="E118" s="190">
        <v>0</v>
      </c>
      <c r="F118" s="191"/>
      <c r="G118" s="191"/>
      <c r="H118" s="191"/>
      <c r="I118" s="190">
        <f>+E118</f>
        <v>0</v>
      </c>
      <c r="J118" s="191">
        <v>0</v>
      </c>
      <c r="K118" s="190">
        <f t="shared" si="2"/>
        <v>0</v>
      </c>
      <c r="L118" s="213"/>
      <c r="M118" s="213">
        <v>0</v>
      </c>
      <c r="N118" s="217">
        <f>L118</f>
        <v>0</v>
      </c>
    </row>
    <row r="119" spans="1:14" s="218" customFormat="1" ht="20.100000000000001" customHeight="1" thickBot="1">
      <c r="A119" s="370" t="s">
        <v>228</v>
      </c>
      <c r="B119" s="371"/>
      <c r="C119" s="371"/>
      <c r="D119" s="372"/>
      <c r="E119" s="219">
        <f>+E114+E118+E94+'[1]2-6'!E187</f>
        <v>8719714000</v>
      </c>
      <c r="F119" s="219">
        <f>+F114+F118+F94+'[1]2-6'!F187</f>
        <v>0</v>
      </c>
      <c r="G119" s="219">
        <f>+G114+G118+G94+'[1]2-6'!G187</f>
        <v>0</v>
      </c>
      <c r="H119" s="219">
        <f>+H114+H118+H94+'[1]2-6'!H187</f>
        <v>0</v>
      </c>
      <c r="I119" s="219">
        <f>+I114+I118+I94+'[1]2-6'!I187</f>
        <v>8719794000</v>
      </c>
      <c r="J119" s="220">
        <f>+J114+J118+J94+'[1]2-6'!J187</f>
        <v>6918851741</v>
      </c>
      <c r="K119" s="219">
        <f>+K114+K118+K94+'[1]2-6'!K187</f>
        <v>6918851741</v>
      </c>
      <c r="L119" s="219">
        <f>+L114+L118+L94+'[1]2-6'!L187</f>
        <v>5619602601</v>
      </c>
      <c r="M119" s="219">
        <f>+M114+M118+M94+'[1]2-6'!M187</f>
        <v>1800942259</v>
      </c>
      <c r="N119" s="219">
        <f>+N114+N118+N94+'[1]2-6'!N187</f>
        <v>1299249140</v>
      </c>
    </row>
    <row r="120" spans="1:14" ht="18" customHeight="1"/>
    <row r="121" spans="1:14" ht="18" customHeight="1"/>
    <row r="122" spans="1:14" ht="18" customHeight="1"/>
    <row r="123" spans="1:14" ht="18" customHeight="1"/>
    <row r="124" spans="1:14" ht="18" customHeight="1"/>
    <row r="125" spans="1:14" ht="18" customHeight="1"/>
    <row r="126" spans="1:14" ht="18" customHeight="1"/>
    <row r="127" spans="1:14" ht="18" customHeight="1"/>
    <row r="128" spans="1:14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</sheetData>
  <mergeCells count="42">
    <mergeCell ref="B6:D6"/>
    <mergeCell ref="B1:F1"/>
    <mergeCell ref="A3:D3"/>
    <mergeCell ref="E3:E4"/>
    <mergeCell ref="F3:G3"/>
    <mergeCell ref="J3:J4"/>
    <mergeCell ref="K3:K4"/>
    <mergeCell ref="L3:L4"/>
    <mergeCell ref="M3:N3"/>
    <mergeCell ref="A5:D5"/>
    <mergeCell ref="H3:H4"/>
    <mergeCell ref="I3:I4"/>
    <mergeCell ref="C37:D37"/>
    <mergeCell ref="C7:D7"/>
    <mergeCell ref="C17:D17"/>
    <mergeCell ref="C19:D19"/>
    <mergeCell ref="B21:D21"/>
    <mergeCell ref="C22:D22"/>
    <mergeCell ref="C24:D24"/>
    <mergeCell ref="C26:D26"/>
    <mergeCell ref="B29:D29"/>
    <mergeCell ref="C30:D30"/>
    <mergeCell ref="C32:D32"/>
    <mergeCell ref="C35:D35"/>
    <mergeCell ref="C51:D51"/>
    <mergeCell ref="C53:D53"/>
    <mergeCell ref="C55:D55"/>
    <mergeCell ref="C39:D39"/>
    <mergeCell ref="C41:D41"/>
    <mergeCell ref="C43:D43"/>
    <mergeCell ref="C45:D45"/>
    <mergeCell ref="C47:D47"/>
    <mergeCell ref="C49:D49"/>
    <mergeCell ref="A115:A117"/>
    <mergeCell ref="B116:B117"/>
    <mergeCell ref="A119:D119"/>
    <mergeCell ref="A95:A113"/>
    <mergeCell ref="B96:B99"/>
    <mergeCell ref="B101:B105"/>
    <mergeCell ref="C104:D104"/>
    <mergeCell ref="B107:B110"/>
    <mergeCell ref="B112:B113"/>
  </mergeCells>
  <phoneticPr fontId="3" type="noConversion"/>
  <pageMargins left="0.7" right="0.7" top="0.75" bottom="0.75" header="0.3" footer="0.3"/>
  <pageSetup paperSize="9" orientation="portrait" horizontalDpi="0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H75"/>
  <sheetViews>
    <sheetView workbookViewId="0">
      <selection activeCell="O20" sqref="O20"/>
    </sheetView>
  </sheetViews>
  <sheetFormatPr defaultRowHeight="13.5"/>
  <cols>
    <col min="1" max="1" width="26.75" style="4" customWidth="1"/>
    <col min="2" max="3" width="20" style="4" customWidth="1"/>
    <col min="4" max="4" width="21.25" style="4" customWidth="1"/>
    <col min="5" max="5" width="9" style="4"/>
    <col min="6" max="6" width="17.125" style="4" customWidth="1"/>
    <col min="7" max="7" width="13" style="4" bestFit="1" customWidth="1"/>
    <col min="8" max="256" width="9" style="4"/>
    <col min="257" max="257" width="26.75" style="4" customWidth="1"/>
    <col min="258" max="259" width="20" style="4" customWidth="1"/>
    <col min="260" max="260" width="21.25" style="4" customWidth="1"/>
    <col min="261" max="261" width="9" style="4"/>
    <col min="262" max="262" width="17.125" style="4" customWidth="1"/>
    <col min="263" max="263" width="13" style="4" bestFit="1" customWidth="1"/>
    <col min="264" max="512" width="9" style="4"/>
    <col min="513" max="513" width="26.75" style="4" customWidth="1"/>
    <col min="514" max="515" width="20" style="4" customWidth="1"/>
    <col min="516" max="516" width="21.25" style="4" customWidth="1"/>
    <col min="517" max="517" width="9" style="4"/>
    <col min="518" max="518" width="17.125" style="4" customWidth="1"/>
    <col min="519" max="519" width="13" style="4" bestFit="1" customWidth="1"/>
    <col min="520" max="768" width="9" style="4"/>
    <col min="769" max="769" width="26.75" style="4" customWidth="1"/>
    <col min="770" max="771" width="20" style="4" customWidth="1"/>
    <col min="772" max="772" width="21.25" style="4" customWidth="1"/>
    <col min="773" max="773" width="9" style="4"/>
    <col min="774" max="774" width="17.125" style="4" customWidth="1"/>
    <col min="775" max="775" width="13" style="4" bestFit="1" customWidth="1"/>
    <col min="776" max="1024" width="9" style="4"/>
    <col min="1025" max="1025" width="26.75" style="4" customWidth="1"/>
    <col min="1026" max="1027" width="20" style="4" customWidth="1"/>
    <col min="1028" max="1028" width="21.25" style="4" customWidth="1"/>
    <col min="1029" max="1029" width="9" style="4"/>
    <col min="1030" max="1030" width="17.125" style="4" customWidth="1"/>
    <col min="1031" max="1031" width="13" style="4" bestFit="1" customWidth="1"/>
    <col min="1032" max="1280" width="9" style="4"/>
    <col min="1281" max="1281" width="26.75" style="4" customWidth="1"/>
    <col min="1282" max="1283" width="20" style="4" customWidth="1"/>
    <col min="1284" max="1284" width="21.25" style="4" customWidth="1"/>
    <col min="1285" max="1285" width="9" style="4"/>
    <col min="1286" max="1286" width="17.125" style="4" customWidth="1"/>
    <col min="1287" max="1287" width="13" style="4" bestFit="1" customWidth="1"/>
    <col min="1288" max="1536" width="9" style="4"/>
    <col min="1537" max="1537" width="26.75" style="4" customWidth="1"/>
    <col min="1538" max="1539" width="20" style="4" customWidth="1"/>
    <col min="1540" max="1540" width="21.25" style="4" customWidth="1"/>
    <col min="1541" max="1541" width="9" style="4"/>
    <col min="1542" max="1542" width="17.125" style="4" customWidth="1"/>
    <col min="1543" max="1543" width="13" style="4" bestFit="1" customWidth="1"/>
    <col min="1544" max="1792" width="9" style="4"/>
    <col min="1793" max="1793" width="26.75" style="4" customWidth="1"/>
    <col min="1794" max="1795" width="20" style="4" customWidth="1"/>
    <col min="1796" max="1796" width="21.25" style="4" customWidth="1"/>
    <col min="1797" max="1797" width="9" style="4"/>
    <col min="1798" max="1798" width="17.125" style="4" customWidth="1"/>
    <col min="1799" max="1799" width="13" style="4" bestFit="1" customWidth="1"/>
    <col min="1800" max="2048" width="9" style="4"/>
    <col min="2049" max="2049" width="26.75" style="4" customWidth="1"/>
    <col min="2050" max="2051" width="20" style="4" customWidth="1"/>
    <col min="2052" max="2052" width="21.25" style="4" customWidth="1"/>
    <col min="2053" max="2053" width="9" style="4"/>
    <col min="2054" max="2054" width="17.125" style="4" customWidth="1"/>
    <col min="2055" max="2055" width="13" style="4" bestFit="1" customWidth="1"/>
    <col min="2056" max="2304" width="9" style="4"/>
    <col min="2305" max="2305" width="26.75" style="4" customWidth="1"/>
    <col min="2306" max="2307" width="20" style="4" customWidth="1"/>
    <col min="2308" max="2308" width="21.25" style="4" customWidth="1"/>
    <col min="2309" max="2309" width="9" style="4"/>
    <col min="2310" max="2310" width="17.125" style="4" customWidth="1"/>
    <col min="2311" max="2311" width="13" style="4" bestFit="1" customWidth="1"/>
    <col min="2312" max="2560" width="9" style="4"/>
    <col min="2561" max="2561" width="26.75" style="4" customWidth="1"/>
    <col min="2562" max="2563" width="20" style="4" customWidth="1"/>
    <col min="2564" max="2564" width="21.25" style="4" customWidth="1"/>
    <col min="2565" max="2565" width="9" style="4"/>
    <col min="2566" max="2566" width="17.125" style="4" customWidth="1"/>
    <col min="2567" max="2567" width="13" style="4" bestFit="1" customWidth="1"/>
    <col min="2568" max="2816" width="9" style="4"/>
    <col min="2817" max="2817" width="26.75" style="4" customWidth="1"/>
    <col min="2818" max="2819" width="20" style="4" customWidth="1"/>
    <col min="2820" max="2820" width="21.25" style="4" customWidth="1"/>
    <col min="2821" max="2821" width="9" style="4"/>
    <col min="2822" max="2822" width="17.125" style="4" customWidth="1"/>
    <col min="2823" max="2823" width="13" style="4" bestFit="1" customWidth="1"/>
    <col min="2824" max="3072" width="9" style="4"/>
    <col min="3073" max="3073" width="26.75" style="4" customWidth="1"/>
    <col min="3074" max="3075" width="20" style="4" customWidth="1"/>
    <col min="3076" max="3076" width="21.25" style="4" customWidth="1"/>
    <col min="3077" max="3077" width="9" style="4"/>
    <col min="3078" max="3078" width="17.125" style="4" customWidth="1"/>
    <col min="3079" max="3079" width="13" style="4" bestFit="1" customWidth="1"/>
    <col min="3080" max="3328" width="9" style="4"/>
    <col min="3329" max="3329" width="26.75" style="4" customWidth="1"/>
    <col min="3330" max="3331" width="20" style="4" customWidth="1"/>
    <col min="3332" max="3332" width="21.25" style="4" customWidth="1"/>
    <col min="3333" max="3333" width="9" style="4"/>
    <col min="3334" max="3334" width="17.125" style="4" customWidth="1"/>
    <col min="3335" max="3335" width="13" style="4" bestFit="1" customWidth="1"/>
    <col min="3336" max="3584" width="9" style="4"/>
    <col min="3585" max="3585" width="26.75" style="4" customWidth="1"/>
    <col min="3586" max="3587" width="20" style="4" customWidth="1"/>
    <col min="3588" max="3588" width="21.25" style="4" customWidth="1"/>
    <col min="3589" max="3589" width="9" style="4"/>
    <col min="3590" max="3590" width="17.125" style="4" customWidth="1"/>
    <col min="3591" max="3591" width="13" style="4" bestFit="1" customWidth="1"/>
    <col min="3592" max="3840" width="9" style="4"/>
    <col min="3841" max="3841" width="26.75" style="4" customWidth="1"/>
    <col min="3842" max="3843" width="20" style="4" customWidth="1"/>
    <col min="3844" max="3844" width="21.25" style="4" customWidth="1"/>
    <col min="3845" max="3845" width="9" style="4"/>
    <col min="3846" max="3846" width="17.125" style="4" customWidth="1"/>
    <col min="3847" max="3847" width="13" style="4" bestFit="1" customWidth="1"/>
    <col min="3848" max="4096" width="9" style="4"/>
    <col min="4097" max="4097" width="26.75" style="4" customWidth="1"/>
    <col min="4098" max="4099" width="20" style="4" customWidth="1"/>
    <col min="4100" max="4100" width="21.25" style="4" customWidth="1"/>
    <col min="4101" max="4101" width="9" style="4"/>
    <col min="4102" max="4102" width="17.125" style="4" customWidth="1"/>
    <col min="4103" max="4103" width="13" style="4" bestFit="1" customWidth="1"/>
    <col min="4104" max="4352" width="9" style="4"/>
    <col min="4353" max="4353" width="26.75" style="4" customWidth="1"/>
    <col min="4354" max="4355" width="20" style="4" customWidth="1"/>
    <col min="4356" max="4356" width="21.25" style="4" customWidth="1"/>
    <col min="4357" max="4357" width="9" style="4"/>
    <col min="4358" max="4358" width="17.125" style="4" customWidth="1"/>
    <col min="4359" max="4359" width="13" style="4" bestFit="1" customWidth="1"/>
    <col min="4360" max="4608" width="9" style="4"/>
    <col min="4609" max="4609" width="26.75" style="4" customWidth="1"/>
    <col min="4610" max="4611" width="20" style="4" customWidth="1"/>
    <col min="4612" max="4612" width="21.25" style="4" customWidth="1"/>
    <col min="4613" max="4613" width="9" style="4"/>
    <col min="4614" max="4614" width="17.125" style="4" customWidth="1"/>
    <col min="4615" max="4615" width="13" style="4" bestFit="1" customWidth="1"/>
    <col min="4616" max="4864" width="9" style="4"/>
    <col min="4865" max="4865" width="26.75" style="4" customWidth="1"/>
    <col min="4866" max="4867" width="20" style="4" customWidth="1"/>
    <col min="4868" max="4868" width="21.25" style="4" customWidth="1"/>
    <col min="4869" max="4869" width="9" style="4"/>
    <col min="4870" max="4870" width="17.125" style="4" customWidth="1"/>
    <col min="4871" max="4871" width="13" style="4" bestFit="1" customWidth="1"/>
    <col min="4872" max="5120" width="9" style="4"/>
    <col min="5121" max="5121" width="26.75" style="4" customWidth="1"/>
    <col min="5122" max="5123" width="20" style="4" customWidth="1"/>
    <col min="5124" max="5124" width="21.25" style="4" customWidth="1"/>
    <col min="5125" max="5125" width="9" style="4"/>
    <col min="5126" max="5126" width="17.125" style="4" customWidth="1"/>
    <col min="5127" max="5127" width="13" style="4" bestFit="1" customWidth="1"/>
    <col min="5128" max="5376" width="9" style="4"/>
    <col min="5377" max="5377" width="26.75" style="4" customWidth="1"/>
    <col min="5378" max="5379" width="20" style="4" customWidth="1"/>
    <col min="5380" max="5380" width="21.25" style="4" customWidth="1"/>
    <col min="5381" max="5381" width="9" style="4"/>
    <col min="5382" max="5382" width="17.125" style="4" customWidth="1"/>
    <col min="5383" max="5383" width="13" style="4" bestFit="1" customWidth="1"/>
    <col min="5384" max="5632" width="9" style="4"/>
    <col min="5633" max="5633" width="26.75" style="4" customWidth="1"/>
    <col min="5634" max="5635" width="20" style="4" customWidth="1"/>
    <col min="5636" max="5636" width="21.25" style="4" customWidth="1"/>
    <col min="5637" max="5637" width="9" style="4"/>
    <col min="5638" max="5638" width="17.125" style="4" customWidth="1"/>
    <col min="5639" max="5639" width="13" style="4" bestFit="1" customWidth="1"/>
    <col min="5640" max="5888" width="9" style="4"/>
    <col min="5889" max="5889" width="26.75" style="4" customWidth="1"/>
    <col min="5890" max="5891" width="20" style="4" customWidth="1"/>
    <col min="5892" max="5892" width="21.25" style="4" customWidth="1"/>
    <col min="5893" max="5893" width="9" style="4"/>
    <col min="5894" max="5894" width="17.125" style="4" customWidth="1"/>
    <col min="5895" max="5895" width="13" style="4" bestFit="1" customWidth="1"/>
    <col min="5896" max="6144" width="9" style="4"/>
    <col min="6145" max="6145" width="26.75" style="4" customWidth="1"/>
    <col min="6146" max="6147" width="20" style="4" customWidth="1"/>
    <col min="6148" max="6148" width="21.25" style="4" customWidth="1"/>
    <col min="6149" max="6149" width="9" style="4"/>
    <col min="6150" max="6150" width="17.125" style="4" customWidth="1"/>
    <col min="6151" max="6151" width="13" style="4" bestFit="1" customWidth="1"/>
    <col min="6152" max="6400" width="9" style="4"/>
    <col min="6401" max="6401" width="26.75" style="4" customWidth="1"/>
    <col min="6402" max="6403" width="20" style="4" customWidth="1"/>
    <col min="6404" max="6404" width="21.25" style="4" customWidth="1"/>
    <col min="6405" max="6405" width="9" style="4"/>
    <col min="6406" max="6406" width="17.125" style="4" customWidth="1"/>
    <col min="6407" max="6407" width="13" style="4" bestFit="1" customWidth="1"/>
    <col min="6408" max="6656" width="9" style="4"/>
    <col min="6657" max="6657" width="26.75" style="4" customWidth="1"/>
    <col min="6658" max="6659" width="20" style="4" customWidth="1"/>
    <col min="6660" max="6660" width="21.25" style="4" customWidth="1"/>
    <col min="6661" max="6661" width="9" style="4"/>
    <col min="6662" max="6662" width="17.125" style="4" customWidth="1"/>
    <col min="6663" max="6663" width="13" style="4" bestFit="1" customWidth="1"/>
    <col min="6664" max="6912" width="9" style="4"/>
    <col min="6913" max="6913" width="26.75" style="4" customWidth="1"/>
    <col min="6914" max="6915" width="20" style="4" customWidth="1"/>
    <col min="6916" max="6916" width="21.25" style="4" customWidth="1"/>
    <col min="6917" max="6917" width="9" style="4"/>
    <col min="6918" max="6918" width="17.125" style="4" customWidth="1"/>
    <col min="6919" max="6919" width="13" style="4" bestFit="1" customWidth="1"/>
    <col min="6920" max="7168" width="9" style="4"/>
    <col min="7169" max="7169" width="26.75" style="4" customWidth="1"/>
    <col min="7170" max="7171" width="20" style="4" customWidth="1"/>
    <col min="7172" max="7172" width="21.25" style="4" customWidth="1"/>
    <col min="7173" max="7173" width="9" style="4"/>
    <col min="7174" max="7174" width="17.125" style="4" customWidth="1"/>
    <col min="7175" max="7175" width="13" style="4" bestFit="1" customWidth="1"/>
    <col min="7176" max="7424" width="9" style="4"/>
    <col min="7425" max="7425" width="26.75" style="4" customWidth="1"/>
    <col min="7426" max="7427" width="20" style="4" customWidth="1"/>
    <col min="7428" max="7428" width="21.25" style="4" customWidth="1"/>
    <col min="7429" max="7429" width="9" style="4"/>
    <col min="7430" max="7430" width="17.125" style="4" customWidth="1"/>
    <col min="7431" max="7431" width="13" style="4" bestFit="1" customWidth="1"/>
    <col min="7432" max="7680" width="9" style="4"/>
    <col min="7681" max="7681" width="26.75" style="4" customWidth="1"/>
    <col min="7682" max="7683" width="20" style="4" customWidth="1"/>
    <col min="7684" max="7684" width="21.25" style="4" customWidth="1"/>
    <col min="7685" max="7685" width="9" style="4"/>
    <col min="7686" max="7686" width="17.125" style="4" customWidth="1"/>
    <col min="7687" max="7687" width="13" style="4" bestFit="1" customWidth="1"/>
    <col min="7688" max="7936" width="9" style="4"/>
    <col min="7937" max="7937" width="26.75" style="4" customWidth="1"/>
    <col min="7938" max="7939" width="20" style="4" customWidth="1"/>
    <col min="7940" max="7940" width="21.25" style="4" customWidth="1"/>
    <col min="7941" max="7941" width="9" style="4"/>
    <col min="7942" max="7942" width="17.125" style="4" customWidth="1"/>
    <col min="7943" max="7943" width="13" style="4" bestFit="1" customWidth="1"/>
    <col min="7944" max="8192" width="9" style="4"/>
    <col min="8193" max="8193" width="26.75" style="4" customWidth="1"/>
    <col min="8194" max="8195" width="20" style="4" customWidth="1"/>
    <col min="8196" max="8196" width="21.25" style="4" customWidth="1"/>
    <col min="8197" max="8197" width="9" style="4"/>
    <col min="8198" max="8198" width="17.125" style="4" customWidth="1"/>
    <col min="8199" max="8199" width="13" style="4" bestFit="1" customWidth="1"/>
    <col min="8200" max="8448" width="9" style="4"/>
    <col min="8449" max="8449" width="26.75" style="4" customWidth="1"/>
    <col min="8450" max="8451" width="20" style="4" customWidth="1"/>
    <col min="8452" max="8452" width="21.25" style="4" customWidth="1"/>
    <col min="8453" max="8453" width="9" style="4"/>
    <col min="8454" max="8454" width="17.125" style="4" customWidth="1"/>
    <col min="8455" max="8455" width="13" style="4" bestFit="1" customWidth="1"/>
    <col min="8456" max="8704" width="9" style="4"/>
    <col min="8705" max="8705" width="26.75" style="4" customWidth="1"/>
    <col min="8706" max="8707" width="20" style="4" customWidth="1"/>
    <col min="8708" max="8708" width="21.25" style="4" customWidth="1"/>
    <col min="8709" max="8709" width="9" style="4"/>
    <col min="8710" max="8710" width="17.125" style="4" customWidth="1"/>
    <col min="8711" max="8711" width="13" style="4" bestFit="1" customWidth="1"/>
    <col min="8712" max="8960" width="9" style="4"/>
    <col min="8961" max="8961" width="26.75" style="4" customWidth="1"/>
    <col min="8962" max="8963" width="20" style="4" customWidth="1"/>
    <col min="8964" max="8964" width="21.25" style="4" customWidth="1"/>
    <col min="8965" max="8965" width="9" style="4"/>
    <col min="8966" max="8966" width="17.125" style="4" customWidth="1"/>
    <col min="8967" max="8967" width="13" style="4" bestFit="1" customWidth="1"/>
    <col min="8968" max="9216" width="9" style="4"/>
    <col min="9217" max="9217" width="26.75" style="4" customWidth="1"/>
    <col min="9218" max="9219" width="20" style="4" customWidth="1"/>
    <col min="9220" max="9220" width="21.25" style="4" customWidth="1"/>
    <col min="9221" max="9221" width="9" style="4"/>
    <col min="9222" max="9222" width="17.125" style="4" customWidth="1"/>
    <col min="9223" max="9223" width="13" style="4" bestFit="1" customWidth="1"/>
    <col min="9224" max="9472" width="9" style="4"/>
    <col min="9473" max="9473" width="26.75" style="4" customWidth="1"/>
    <col min="9474" max="9475" width="20" style="4" customWidth="1"/>
    <col min="9476" max="9476" width="21.25" style="4" customWidth="1"/>
    <col min="9477" max="9477" width="9" style="4"/>
    <col min="9478" max="9478" width="17.125" style="4" customWidth="1"/>
    <col min="9479" max="9479" width="13" style="4" bestFit="1" customWidth="1"/>
    <col min="9480" max="9728" width="9" style="4"/>
    <col min="9729" max="9729" width="26.75" style="4" customWidth="1"/>
    <col min="9730" max="9731" width="20" style="4" customWidth="1"/>
    <col min="9732" max="9732" width="21.25" style="4" customWidth="1"/>
    <col min="9733" max="9733" width="9" style="4"/>
    <col min="9734" max="9734" width="17.125" style="4" customWidth="1"/>
    <col min="9735" max="9735" width="13" style="4" bestFit="1" customWidth="1"/>
    <col min="9736" max="9984" width="9" style="4"/>
    <col min="9985" max="9985" width="26.75" style="4" customWidth="1"/>
    <col min="9986" max="9987" width="20" style="4" customWidth="1"/>
    <col min="9988" max="9988" width="21.25" style="4" customWidth="1"/>
    <col min="9989" max="9989" width="9" style="4"/>
    <col min="9990" max="9990" width="17.125" style="4" customWidth="1"/>
    <col min="9991" max="9991" width="13" style="4" bestFit="1" customWidth="1"/>
    <col min="9992" max="10240" width="9" style="4"/>
    <col min="10241" max="10241" width="26.75" style="4" customWidth="1"/>
    <col min="10242" max="10243" width="20" style="4" customWidth="1"/>
    <col min="10244" max="10244" width="21.25" style="4" customWidth="1"/>
    <col min="10245" max="10245" width="9" style="4"/>
    <col min="10246" max="10246" width="17.125" style="4" customWidth="1"/>
    <col min="10247" max="10247" width="13" style="4" bestFit="1" customWidth="1"/>
    <col min="10248" max="10496" width="9" style="4"/>
    <col min="10497" max="10497" width="26.75" style="4" customWidth="1"/>
    <col min="10498" max="10499" width="20" style="4" customWidth="1"/>
    <col min="10500" max="10500" width="21.25" style="4" customWidth="1"/>
    <col min="10501" max="10501" width="9" style="4"/>
    <col min="10502" max="10502" width="17.125" style="4" customWidth="1"/>
    <col min="10503" max="10503" width="13" style="4" bestFit="1" customWidth="1"/>
    <col min="10504" max="10752" width="9" style="4"/>
    <col min="10753" max="10753" width="26.75" style="4" customWidth="1"/>
    <col min="10754" max="10755" width="20" style="4" customWidth="1"/>
    <col min="10756" max="10756" width="21.25" style="4" customWidth="1"/>
    <col min="10757" max="10757" width="9" style="4"/>
    <col min="10758" max="10758" width="17.125" style="4" customWidth="1"/>
    <col min="10759" max="10759" width="13" style="4" bestFit="1" customWidth="1"/>
    <col min="10760" max="11008" width="9" style="4"/>
    <col min="11009" max="11009" width="26.75" style="4" customWidth="1"/>
    <col min="11010" max="11011" width="20" style="4" customWidth="1"/>
    <col min="11012" max="11012" width="21.25" style="4" customWidth="1"/>
    <col min="11013" max="11013" width="9" style="4"/>
    <col min="11014" max="11014" width="17.125" style="4" customWidth="1"/>
    <col min="11015" max="11015" width="13" style="4" bestFit="1" customWidth="1"/>
    <col min="11016" max="11264" width="9" style="4"/>
    <col min="11265" max="11265" width="26.75" style="4" customWidth="1"/>
    <col min="11266" max="11267" width="20" style="4" customWidth="1"/>
    <col min="11268" max="11268" width="21.25" style="4" customWidth="1"/>
    <col min="11269" max="11269" width="9" style="4"/>
    <col min="11270" max="11270" width="17.125" style="4" customWidth="1"/>
    <col min="11271" max="11271" width="13" style="4" bestFit="1" customWidth="1"/>
    <col min="11272" max="11520" width="9" style="4"/>
    <col min="11521" max="11521" width="26.75" style="4" customWidth="1"/>
    <col min="11522" max="11523" width="20" style="4" customWidth="1"/>
    <col min="11524" max="11524" width="21.25" style="4" customWidth="1"/>
    <col min="11525" max="11525" width="9" style="4"/>
    <col min="11526" max="11526" width="17.125" style="4" customWidth="1"/>
    <col min="11527" max="11527" width="13" style="4" bestFit="1" customWidth="1"/>
    <col min="11528" max="11776" width="9" style="4"/>
    <col min="11777" max="11777" width="26.75" style="4" customWidth="1"/>
    <col min="11778" max="11779" width="20" style="4" customWidth="1"/>
    <col min="11780" max="11780" width="21.25" style="4" customWidth="1"/>
    <col min="11781" max="11781" width="9" style="4"/>
    <col min="11782" max="11782" width="17.125" style="4" customWidth="1"/>
    <col min="11783" max="11783" width="13" style="4" bestFit="1" customWidth="1"/>
    <col min="11784" max="12032" width="9" style="4"/>
    <col min="12033" max="12033" width="26.75" style="4" customWidth="1"/>
    <col min="12034" max="12035" width="20" style="4" customWidth="1"/>
    <col min="12036" max="12036" width="21.25" style="4" customWidth="1"/>
    <col min="12037" max="12037" width="9" style="4"/>
    <col min="12038" max="12038" width="17.125" style="4" customWidth="1"/>
    <col min="12039" max="12039" width="13" style="4" bestFit="1" customWidth="1"/>
    <col min="12040" max="12288" width="9" style="4"/>
    <col min="12289" max="12289" width="26.75" style="4" customWidth="1"/>
    <col min="12290" max="12291" width="20" style="4" customWidth="1"/>
    <col min="12292" max="12292" width="21.25" style="4" customWidth="1"/>
    <col min="12293" max="12293" width="9" style="4"/>
    <col min="12294" max="12294" width="17.125" style="4" customWidth="1"/>
    <col min="12295" max="12295" width="13" style="4" bestFit="1" customWidth="1"/>
    <col min="12296" max="12544" width="9" style="4"/>
    <col min="12545" max="12545" width="26.75" style="4" customWidth="1"/>
    <col min="12546" max="12547" width="20" style="4" customWidth="1"/>
    <col min="12548" max="12548" width="21.25" style="4" customWidth="1"/>
    <col min="12549" max="12549" width="9" style="4"/>
    <col min="12550" max="12550" width="17.125" style="4" customWidth="1"/>
    <col min="12551" max="12551" width="13" style="4" bestFit="1" customWidth="1"/>
    <col min="12552" max="12800" width="9" style="4"/>
    <col min="12801" max="12801" width="26.75" style="4" customWidth="1"/>
    <col min="12802" max="12803" width="20" style="4" customWidth="1"/>
    <col min="12804" max="12804" width="21.25" style="4" customWidth="1"/>
    <col min="12805" max="12805" width="9" style="4"/>
    <col min="12806" max="12806" width="17.125" style="4" customWidth="1"/>
    <col min="12807" max="12807" width="13" style="4" bestFit="1" customWidth="1"/>
    <col min="12808" max="13056" width="9" style="4"/>
    <col min="13057" max="13057" width="26.75" style="4" customWidth="1"/>
    <col min="13058" max="13059" width="20" style="4" customWidth="1"/>
    <col min="13060" max="13060" width="21.25" style="4" customWidth="1"/>
    <col min="13061" max="13061" width="9" style="4"/>
    <col min="13062" max="13062" width="17.125" style="4" customWidth="1"/>
    <col min="13063" max="13063" width="13" style="4" bestFit="1" customWidth="1"/>
    <col min="13064" max="13312" width="9" style="4"/>
    <col min="13313" max="13313" width="26.75" style="4" customWidth="1"/>
    <col min="13314" max="13315" width="20" style="4" customWidth="1"/>
    <col min="13316" max="13316" width="21.25" style="4" customWidth="1"/>
    <col min="13317" max="13317" width="9" style="4"/>
    <col min="13318" max="13318" width="17.125" style="4" customWidth="1"/>
    <col min="13319" max="13319" width="13" style="4" bestFit="1" customWidth="1"/>
    <col min="13320" max="13568" width="9" style="4"/>
    <col min="13569" max="13569" width="26.75" style="4" customWidth="1"/>
    <col min="13570" max="13571" width="20" style="4" customWidth="1"/>
    <col min="13572" max="13572" width="21.25" style="4" customWidth="1"/>
    <col min="13573" max="13573" width="9" style="4"/>
    <col min="13574" max="13574" width="17.125" style="4" customWidth="1"/>
    <col min="13575" max="13575" width="13" style="4" bestFit="1" customWidth="1"/>
    <col min="13576" max="13824" width="9" style="4"/>
    <col min="13825" max="13825" width="26.75" style="4" customWidth="1"/>
    <col min="13826" max="13827" width="20" style="4" customWidth="1"/>
    <col min="13828" max="13828" width="21.25" style="4" customWidth="1"/>
    <col min="13829" max="13829" width="9" style="4"/>
    <col min="13830" max="13830" width="17.125" style="4" customWidth="1"/>
    <col min="13831" max="13831" width="13" style="4" bestFit="1" customWidth="1"/>
    <col min="13832" max="14080" width="9" style="4"/>
    <col min="14081" max="14081" width="26.75" style="4" customWidth="1"/>
    <col min="14082" max="14083" width="20" style="4" customWidth="1"/>
    <col min="14084" max="14084" width="21.25" style="4" customWidth="1"/>
    <col min="14085" max="14085" width="9" style="4"/>
    <col min="14086" max="14086" width="17.125" style="4" customWidth="1"/>
    <col min="14087" max="14087" width="13" style="4" bestFit="1" customWidth="1"/>
    <col min="14088" max="14336" width="9" style="4"/>
    <col min="14337" max="14337" width="26.75" style="4" customWidth="1"/>
    <col min="14338" max="14339" width="20" style="4" customWidth="1"/>
    <col min="14340" max="14340" width="21.25" style="4" customWidth="1"/>
    <col min="14341" max="14341" width="9" style="4"/>
    <col min="14342" max="14342" width="17.125" style="4" customWidth="1"/>
    <col min="14343" max="14343" width="13" style="4" bestFit="1" customWidth="1"/>
    <col min="14344" max="14592" width="9" style="4"/>
    <col min="14593" max="14593" width="26.75" style="4" customWidth="1"/>
    <col min="14594" max="14595" width="20" style="4" customWidth="1"/>
    <col min="14596" max="14596" width="21.25" style="4" customWidth="1"/>
    <col min="14597" max="14597" width="9" style="4"/>
    <col min="14598" max="14598" width="17.125" style="4" customWidth="1"/>
    <col min="14599" max="14599" width="13" style="4" bestFit="1" customWidth="1"/>
    <col min="14600" max="14848" width="9" style="4"/>
    <col min="14849" max="14849" width="26.75" style="4" customWidth="1"/>
    <col min="14850" max="14851" width="20" style="4" customWidth="1"/>
    <col min="14852" max="14852" width="21.25" style="4" customWidth="1"/>
    <col min="14853" max="14853" width="9" style="4"/>
    <col min="14854" max="14854" width="17.125" style="4" customWidth="1"/>
    <col min="14855" max="14855" width="13" style="4" bestFit="1" customWidth="1"/>
    <col min="14856" max="15104" width="9" style="4"/>
    <col min="15105" max="15105" width="26.75" style="4" customWidth="1"/>
    <col min="15106" max="15107" width="20" style="4" customWidth="1"/>
    <col min="15108" max="15108" width="21.25" style="4" customWidth="1"/>
    <col min="15109" max="15109" width="9" style="4"/>
    <col min="15110" max="15110" width="17.125" style="4" customWidth="1"/>
    <col min="15111" max="15111" width="13" style="4" bestFit="1" customWidth="1"/>
    <col min="15112" max="15360" width="9" style="4"/>
    <col min="15361" max="15361" width="26.75" style="4" customWidth="1"/>
    <col min="15362" max="15363" width="20" style="4" customWidth="1"/>
    <col min="15364" max="15364" width="21.25" style="4" customWidth="1"/>
    <col min="15365" max="15365" width="9" style="4"/>
    <col min="15366" max="15366" width="17.125" style="4" customWidth="1"/>
    <col min="15367" max="15367" width="13" style="4" bestFit="1" customWidth="1"/>
    <col min="15368" max="15616" width="9" style="4"/>
    <col min="15617" max="15617" width="26.75" style="4" customWidth="1"/>
    <col min="15618" max="15619" width="20" style="4" customWidth="1"/>
    <col min="15620" max="15620" width="21.25" style="4" customWidth="1"/>
    <col min="15621" max="15621" width="9" style="4"/>
    <col min="15622" max="15622" width="17.125" style="4" customWidth="1"/>
    <col min="15623" max="15623" width="13" style="4" bestFit="1" customWidth="1"/>
    <col min="15624" max="15872" width="9" style="4"/>
    <col min="15873" max="15873" width="26.75" style="4" customWidth="1"/>
    <col min="15874" max="15875" width="20" style="4" customWidth="1"/>
    <col min="15876" max="15876" width="21.25" style="4" customWidth="1"/>
    <col min="15877" max="15877" width="9" style="4"/>
    <col min="15878" max="15878" width="17.125" style="4" customWidth="1"/>
    <col min="15879" max="15879" width="13" style="4" bestFit="1" customWidth="1"/>
    <col min="15880" max="16128" width="9" style="4"/>
    <col min="16129" max="16129" width="26.75" style="4" customWidth="1"/>
    <col min="16130" max="16131" width="20" style="4" customWidth="1"/>
    <col min="16132" max="16132" width="21.25" style="4" customWidth="1"/>
    <col min="16133" max="16133" width="9" style="4"/>
    <col min="16134" max="16134" width="17.125" style="4" customWidth="1"/>
    <col min="16135" max="16135" width="13" style="4" bestFit="1" customWidth="1"/>
    <col min="16136" max="16384" width="9" style="4"/>
  </cols>
  <sheetData>
    <row r="1" spans="1:4" s="221" customFormat="1" ht="20.25">
      <c r="A1" s="221" t="s">
        <v>458</v>
      </c>
    </row>
    <row r="2" spans="1:4" s="222" customFormat="1" ht="18.75">
      <c r="A2" s="405" t="s">
        <v>231</v>
      </c>
      <c r="B2" s="405"/>
      <c r="C2" s="405"/>
      <c r="D2" s="405"/>
    </row>
    <row r="3" spans="1:4" ht="32.25" customHeight="1">
      <c r="A3" s="406" t="s">
        <v>232</v>
      </c>
      <c r="B3" s="406"/>
      <c r="C3" s="406"/>
      <c r="D3" s="406"/>
    </row>
    <row r="4" spans="1:4" ht="6" customHeight="1">
      <c r="A4" s="84"/>
      <c r="B4" s="84"/>
      <c r="C4" s="84"/>
      <c r="D4" s="84"/>
    </row>
    <row r="5" spans="1:4" ht="14.25">
      <c r="A5" s="407" t="s">
        <v>233</v>
      </c>
      <c r="B5" s="408"/>
      <c r="C5" s="408"/>
      <c r="D5" s="408"/>
    </row>
    <row r="6" spans="1:4" ht="5.25" customHeight="1" thickBot="1">
      <c r="A6" s="223"/>
      <c r="B6" s="84"/>
      <c r="C6" s="84"/>
      <c r="D6" s="84"/>
    </row>
    <row r="7" spans="1:4" ht="20.100000000000001" customHeight="1">
      <c r="A7" s="329" t="s">
        <v>234</v>
      </c>
      <c r="B7" s="224" t="s">
        <v>235</v>
      </c>
      <c r="C7" s="224" t="s">
        <v>236</v>
      </c>
      <c r="D7" s="409" t="s">
        <v>237</v>
      </c>
    </row>
    <row r="8" spans="1:4" ht="20.100000000000001" customHeight="1">
      <c r="A8" s="336"/>
      <c r="B8" s="8" t="s">
        <v>238</v>
      </c>
      <c r="C8" s="8" t="s">
        <v>239</v>
      </c>
      <c r="D8" s="410"/>
    </row>
    <row r="9" spans="1:4" ht="18.95" customHeight="1">
      <c r="A9" s="225" t="s">
        <v>240</v>
      </c>
      <c r="B9" s="226"/>
      <c r="C9" s="226"/>
      <c r="D9" s="227"/>
    </row>
    <row r="10" spans="1:4" ht="18.95" customHeight="1">
      <c r="A10" s="228" t="s">
        <v>241</v>
      </c>
      <c r="B10" s="229">
        <f>+B11+B21</f>
        <v>6357694355</v>
      </c>
      <c r="C10" s="229">
        <v>5229194923</v>
      </c>
      <c r="D10" s="230">
        <f>B10-C10</f>
        <v>1128499432</v>
      </c>
    </row>
    <row r="11" spans="1:4" ht="18.95" customHeight="1">
      <c r="A11" s="231" t="s">
        <v>242</v>
      </c>
      <c r="B11" s="229">
        <f>SUM(B12:B20)</f>
        <v>6161906487</v>
      </c>
      <c r="C11" s="229">
        <v>5022176553</v>
      </c>
      <c r="D11" s="230">
        <f t="shared" ref="D11:D74" si="0">B11-C11</f>
        <v>1139729934</v>
      </c>
    </row>
    <row r="12" spans="1:4" ht="18.95" customHeight="1">
      <c r="A12" s="232" t="s">
        <v>243</v>
      </c>
      <c r="B12" s="233">
        <v>2517511605</v>
      </c>
      <c r="C12" s="229">
        <v>1589853770</v>
      </c>
      <c r="D12" s="230">
        <f t="shared" si="0"/>
        <v>927657835</v>
      </c>
    </row>
    <row r="13" spans="1:4" ht="18.95" customHeight="1">
      <c r="A13" s="232" t="s">
        <v>244</v>
      </c>
      <c r="B13" s="233">
        <v>1863048710</v>
      </c>
      <c r="C13" s="229">
        <v>1809899441</v>
      </c>
      <c r="D13" s="230">
        <f t="shared" si="0"/>
        <v>53149269</v>
      </c>
    </row>
    <row r="14" spans="1:4" ht="18.95" customHeight="1">
      <c r="A14" s="232" t="s">
        <v>245</v>
      </c>
      <c r="B14" s="233">
        <v>1699948462</v>
      </c>
      <c r="C14" s="229">
        <v>1574571914</v>
      </c>
      <c r="D14" s="230">
        <f t="shared" si="0"/>
        <v>125376548</v>
      </c>
    </row>
    <row r="15" spans="1:4" ht="18.95" customHeight="1">
      <c r="A15" s="232" t="s">
        <v>246</v>
      </c>
      <c r="B15" s="229">
        <v>-26349119</v>
      </c>
      <c r="C15" s="229">
        <v>-26610265</v>
      </c>
      <c r="D15" s="230">
        <f>B15-C15</f>
        <v>261146</v>
      </c>
    </row>
    <row r="16" spans="1:4" ht="18.95" customHeight="1">
      <c r="A16" s="232" t="s">
        <v>247</v>
      </c>
      <c r="B16" s="229">
        <v>10082020</v>
      </c>
      <c r="C16" s="229">
        <v>2257650</v>
      </c>
      <c r="D16" s="230">
        <f t="shared" si="0"/>
        <v>7824370</v>
      </c>
    </row>
    <row r="17" spans="1:7" ht="18.95" customHeight="1">
      <c r="A17" s="232" t="s">
        <v>248</v>
      </c>
      <c r="B17" s="229">
        <v>43016032</v>
      </c>
      <c r="C17" s="229">
        <v>8798156</v>
      </c>
      <c r="D17" s="230">
        <f t="shared" si="0"/>
        <v>34217876</v>
      </c>
      <c r="F17" s="234"/>
      <c r="G17" s="17"/>
    </row>
    <row r="18" spans="1:7" ht="18.95" customHeight="1">
      <c r="A18" s="232" t="s">
        <v>249</v>
      </c>
      <c r="B18" s="229">
        <v>52951416</v>
      </c>
      <c r="C18" s="229">
        <v>61705173</v>
      </c>
      <c r="D18" s="230">
        <f>B18-C18</f>
        <v>-8753757</v>
      </c>
    </row>
    <row r="19" spans="1:7" ht="18.95" customHeight="1">
      <c r="A19" s="232" t="s">
        <v>250</v>
      </c>
      <c r="B19" s="229">
        <v>287361</v>
      </c>
      <c r="C19" s="229">
        <v>290714</v>
      </c>
      <c r="D19" s="230">
        <f t="shared" si="0"/>
        <v>-3353</v>
      </c>
    </row>
    <row r="20" spans="1:7" ht="18.95" customHeight="1">
      <c r="A20" s="232" t="s">
        <v>251</v>
      </c>
      <c r="B20" s="229">
        <v>1410000</v>
      </c>
      <c r="C20" s="229">
        <v>1410000</v>
      </c>
      <c r="D20" s="230">
        <f t="shared" si="0"/>
        <v>0</v>
      </c>
    </row>
    <row r="21" spans="1:7" ht="18.95" customHeight="1">
      <c r="A21" s="231" t="s">
        <v>252</v>
      </c>
      <c r="B21" s="229">
        <f>SUM(B22:B26)</f>
        <v>195787868</v>
      </c>
      <c r="C21" s="229">
        <v>207018370</v>
      </c>
      <c r="D21" s="230">
        <f t="shared" si="0"/>
        <v>-11230502</v>
      </c>
    </row>
    <row r="22" spans="1:7" ht="18.95" customHeight="1">
      <c r="A22" s="232" t="s">
        <v>253</v>
      </c>
      <c r="B22" s="229">
        <v>88407727</v>
      </c>
      <c r="C22" s="229">
        <v>85046743</v>
      </c>
      <c r="D22" s="230">
        <f t="shared" si="0"/>
        <v>3360984</v>
      </c>
    </row>
    <row r="23" spans="1:7" ht="18.95" customHeight="1">
      <c r="A23" s="232" t="s">
        <v>254</v>
      </c>
      <c r="B23" s="229">
        <v>84983856</v>
      </c>
      <c r="C23" s="229">
        <v>90751817</v>
      </c>
      <c r="D23" s="230">
        <f t="shared" si="0"/>
        <v>-5767961</v>
      </c>
    </row>
    <row r="24" spans="1:7" ht="18.95" customHeight="1">
      <c r="A24" s="232" t="s">
        <v>255</v>
      </c>
      <c r="B24" s="229">
        <v>985130</v>
      </c>
      <c r="C24" s="229">
        <v>1626426</v>
      </c>
      <c r="D24" s="230">
        <f t="shared" si="0"/>
        <v>-641296</v>
      </c>
    </row>
    <row r="25" spans="1:7" ht="18.95" customHeight="1">
      <c r="A25" s="232" t="s">
        <v>256</v>
      </c>
      <c r="B25" s="229">
        <v>0</v>
      </c>
      <c r="C25" s="229">
        <v>0</v>
      </c>
      <c r="D25" s="230">
        <f t="shared" si="0"/>
        <v>0</v>
      </c>
    </row>
    <row r="26" spans="1:7" ht="18.95" customHeight="1">
      <c r="A26" s="232" t="s">
        <v>257</v>
      </c>
      <c r="B26" s="229">
        <v>21411155</v>
      </c>
      <c r="C26" s="229">
        <v>29593384</v>
      </c>
      <c r="D26" s="230">
        <f t="shared" si="0"/>
        <v>-8182229</v>
      </c>
    </row>
    <row r="27" spans="1:7" ht="18.95" customHeight="1">
      <c r="A27" s="228" t="s">
        <v>258</v>
      </c>
      <c r="B27" s="229">
        <f>+B28+B31</f>
        <v>26055699408</v>
      </c>
      <c r="C27" s="229">
        <v>24801289531</v>
      </c>
      <c r="D27" s="230">
        <f>+D28+D31</f>
        <v>1254409877</v>
      </c>
    </row>
    <row r="28" spans="1:7" ht="18.95" customHeight="1">
      <c r="A28" s="231" t="s">
        <v>259</v>
      </c>
      <c r="B28" s="229">
        <f>SUM(B29:B30)</f>
        <v>2591000</v>
      </c>
      <c r="C28" s="229">
        <v>2591000</v>
      </c>
      <c r="D28" s="230">
        <f t="shared" si="0"/>
        <v>0</v>
      </c>
    </row>
    <row r="29" spans="1:7" ht="18.95" customHeight="1">
      <c r="A29" s="232" t="s">
        <v>260</v>
      </c>
      <c r="B29" s="229">
        <v>2591000</v>
      </c>
      <c r="C29" s="229">
        <v>2591000</v>
      </c>
      <c r="D29" s="230">
        <f t="shared" si="0"/>
        <v>0</v>
      </c>
    </row>
    <row r="30" spans="1:7" ht="18.95" customHeight="1">
      <c r="A30" s="232" t="s">
        <v>261</v>
      </c>
      <c r="B30" s="229">
        <v>0</v>
      </c>
      <c r="C30" s="229">
        <v>0</v>
      </c>
      <c r="D30" s="230">
        <f t="shared" si="0"/>
        <v>0</v>
      </c>
    </row>
    <row r="31" spans="1:7" ht="18.95" customHeight="1">
      <c r="A31" s="231" t="s">
        <v>262</v>
      </c>
      <c r="B31" s="229">
        <f>+B32+B33+B35+B37+B39+B41+B43+B34+B36+B38+B40+B42</f>
        <v>26053108408</v>
      </c>
      <c r="C31" s="229">
        <v>24798698531</v>
      </c>
      <c r="D31" s="230">
        <f t="shared" si="0"/>
        <v>1254409877</v>
      </c>
    </row>
    <row r="32" spans="1:7" ht="18.95" customHeight="1">
      <c r="A32" s="232" t="s">
        <v>263</v>
      </c>
      <c r="B32" s="229">
        <v>15416350810</v>
      </c>
      <c r="C32" s="229">
        <v>15416350810</v>
      </c>
      <c r="D32" s="230">
        <f t="shared" si="0"/>
        <v>0</v>
      </c>
    </row>
    <row r="33" spans="1:4" ht="18.95" customHeight="1">
      <c r="A33" s="232" t="s">
        <v>264</v>
      </c>
      <c r="B33" s="229">
        <v>6504796993</v>
      </c>
      <c r="C33" s="229">
        <v>6403359993</v>
      </c>
      <c r="D33" s="230">
        <f t="shared" si="0"/>
        <v>101437000</v>
      </c>
    </row>
    <row r="34" spans="1:4" ht="18.95" customHeight="1">
      <c r="A34" s="235" t="s">
        <v>265</v>
      </c>
      <c r="B34" s="229">
        <v>-2681805134</v>
      </c>
      <c r="C34" s="229">
        <v>-2480943315</v>
      </c>
      <c r="D34" s="230">
        <f t="shared" si="0"/>
        <v>-200861819</v>
      </c>
    </row>
    <row r="35" spans="1:4" ht="18.95" customHeight="1">
      <c r="A35" s="232" t="s">
        <v>266</v>
      </c>
      <c r="B35" s="229">
        <v>234464690</v>
      </c>
      <c r="C35" s="229">
        <v>234464690</v>
      </c>
      <c r="D35" s="230">
        <f t="shared" si="0"/>
        <v>0</v>
      </c>
    </row>
    <row r="36" spans="1:4" ht="18.95" customHeight="1">
      <c r="A36" s="232" t="s">
        <v>267</v>
      </c>
      <c r="B36" s="229">
        <v>-180907687</v>
      </c>
      <c r="C36" s="229">
        <v>-165836426</v>
      </c>
      <c r="D36" s="230">
        <f t="shared" si="0"/>
        <v>-15071261</v>
      </c>
    </row>
    <row r="37" spans="1:4" ht="18.95" customHeight="1">
      <c r="A37" s="232" t="s">
        <v>268</v>
      </c>
      <c r="B37" s="229">
        <v>11238672544</v>
      </c>
      <c r="C37" s="229">
        <v>10541152544</v>
      </c>
      <c r="D37" s="230">
        <f t="shared" si="0"/>
        <v>697520000</v>
      </c>
    </row>
    <row r="38" spans="1:4" ht="18.95" customHeight="1">
      <c r="A38" s="232" t="s">
        <v>267</v>
      </c>
      <c r="B38" s="229">
        <v>-7135438494</v>
      </c>
      <c r="C38" s="229">
        <v>-6685579675</v>
      </c>
      <c r="D38" s="230">
        <f t="shared" si="0"/>
        <v>-449858819</v>
      </c>
    </row>
    <row r="39" spans="1:4" ht="18.95" customHeight="1">
      <c r="A39" s="232" t="s">
        <v>269</v>
      </c>
      <c r="B39" s="229">
        <v>207258532</v>
      </c>
      <c r="C39" s="229">
        <v>207258532</v>
      </c>
      <c r="D39" s="230">
        <f t="shared" si="0"/>
        <v>0</v>
      </c>
    </row>
    <row r="40" spans="1:4" ht="18.95" customHeight="1">
      <c r="A40" s="232" t="s">
        <v>270</v>
      </c>
      <c r="B40" s="229">
        <v>-192950147</v>
      </c>
      <c r="C40" s="229">
        <v>-174113377</v>
      </c>
      <c r="D40" s="230">
        <f t="shared" si="0"/>
        <v>-18836770</v>
      </c>
    </row>
    <row r="41" spans="1:4" ht="18.95" customHeight="1">
      <c r="A41" s="232" t="s">
        <v>271</v>
      </c>
      <c r="B41" s="229">
        <v>1296142030</v>
      </c>
      <c r="C41" s="229">
        <v>1294785190</v>
      </c>
      <c r="D41" s="230">
        <f t="shared" si="0"/>
        <v>1356840</v>
      </c>
    </row>
    <row r="42" spans="1:4" ht="18.95" customHeight="1">
      <c r="A42" s="232" t="s">
        <v>267</v>
      </c>
      <c r="B42" s="229">
        <v>-1173326318</v>
      </c>
      <c r="C42" s="229">
        <v>-1139506295</v>
      </c>
      <c r="D42" s="230">
        <f>B42-C42</f>
        <v>-33820023</v>
      </c>
    </row>
    <row r="43" spans="1:4" s="84" customFormat="1" ht="18.95" customHeight="1">
      <c r="A43" s="235" t="s">
        <v>272</v>
      </c>
      <c r="B43" s="236">
        <v>2519850589</v>
      </c>
      <c r="C43" s="229">
        <v>1347305860</v>
      </c>
      <c r="D43" s="237">
        <f>B43-C43</f>
        <v>1172544729</v>
      </c>
    </row>
    <row r="44" spans="1:4" ht="23.25" customHeight="1" thickBot="1">
      <c r="A44" s="238" t="s">
        <v>273</v>
      </c>
      <c r="B44" s="239">
        <f>+B10+B27</f>
        <v>32413393763</v>
      </c>
      <c r="C44" s="239">
        <v>30030484454</v>
      </c>
      <c r="D44" s="240">
        <f t="shared" si="0"/>
        <v>2382909309</v>
      </c>
    </row>
    <row r="45" spans="1:4" ht="15" customHeight="1" thickTop="1">
      <c r="A45" s="241" t="s">
        <v>274</v>
      </c>
      <c r="B45" s="242"/>
      <c r="C45" s="242"/>
      <c r="D45" s="230">
        <f t="shared" si="0"/>
        <v>0</v>
      </c>
    </row>
    <row r="46" spans="1:4" ht="18.95" customHeight="1">
      <c r="A46" s="228" t="s">
        <v>275</v>
      </c>
      <c r="B46" s="229">
        <f>SUM(B47:B52)</f>
        <v>5857908207</v>
      </c>
      <c r="C46" s="229">
        <v>4406027840</v>
      </c>
      <c r="D46" s="230">
        <f t="shared" si="0"/>
        <v>1451880367</v>
      </c>
    </row>
    <row r="47" spans="1:4" ht="18.95" customHeight="1">
      <c r="A47" s="232" t="s">
        <v>276</v>
      </c>
      <c r="B47" s="229">
        <v>2745644473</v>
      </c>
      <c r="C47" s="229">
        <v>2928224178</v>
      </c>
      <c r="D47" s="230">
        <f t="shared" si="0"/>
        <v>-182579705</v>
      </c>
    </row>
    <row r="48" spans="1:4" ht="18.95" customHeight="1">
      <c r="A48" s="232" t="s">
        <v>277</v>
      </c>
      <c r="B48" s="229"/>
      <c r="C48" s="229"/>
      <c r="D48" s="230">
        <f t="shared" si="0"/>
        <v>0</v>
      </c>
    </row>
    <row r="49" spans="1:8" ht="18.95" customHeight="1">
      <c r="A49" s="232" t="s">
        <v>278</v>
      </c>
      <c r="B49" s="229">
        <v>1188346710</v>
      </c>
      <c r="C49" s="229">
        <v>208274900</v>
      </c>
      <c r="D49" s="230">
        <f t="shared" si="0"/>
        <v>980071810</v>
      </c>
    </row>
    <row r="50" spans="1:8" ht="18.95" customHeight="1">
      <c r="A50" s="232" t="s">
        <v>279</v>
      </c>
      <c r="B50" s="243">
        <v>276008313</v>
      </c>
      <c r="C50" s="229">
        <v>267746624</v>
      </c>
      <c r="D50" s="230">
        <f t="shared" si="0"/>
        <v>8261689</v>
      </c>
    </row>
    <row r="51" spans="1:8" ht="18.95" customHeight="1">
      <c r="A51" s="232" t="s">
        <v>280</v>
      </c>
      <c r="B51" s="229">
        <v>1027948711</v>
      </c>
      <c r="C51" s="229">
        <v>774822138</v>
      </c>
      <c r="D51" s="230">
        <f t="shared" si="0"/>
        <v>253126573</v>
      </c>
    </row>
    <row r="52" spans="1:8" ht="18.95" customHeight="1">
      <c r="A52" s="232" t="s">
        <v>281</v>
      </c>
      <c r="B52" s="229">
        <v>619960000</v>
      </c>
      <c r="C52" s="229">
        <v>226960000</v>
      </c>
      <c r="D52" s="230">
        <f t="shared" si="0"/>
        <v>393000000</v>
      </c>
    </row>
    <row r="53" spans="1:8" ht="18.95" customHeight="1">
      <c r="A53" s="228" t="s">
        <v>282</v>
      </c>
      <c r="B53" s="229">
        <f>SUM(B54:B56)+B59+B58+B57</f>
        <v>14757083110</v>
      </c>
      <c r="C53" s="229">
        <v>14931128340</v>
      </c>
      <c r="D53" s="230">
        <f>SUM(D54:D56)+D59+D58+D57</f>
        <v>-174045230</v>
      </c>
    </row>
    <row r="54" spans="1:8" ht="18.95" customHeight="1">
      <c r="A54" s="232" t="s">
        <v>283</v>
      </c>
      <c r="B54" s="229">
        <v>9030000000</v>
      </c>
      <c r="C54" s="229">
        <v>9620000000</v>
      </c>
      <c r="D54" s="230">
        <f t="shared" si="0"/>
        <v>-590000000</v>
      </c>
    </row>
    <row r="55" spans="1:8" ht="18.95" customHeight="1">
      <c r="A55" s="232" t="s">
        <v>284</v>
      </c>
      <c r="B55" s="229">
        <v>14520000</v>
      </c>
      <c r="C55" s="229">
        <v>44480000</v>
      </c>
      <c r="D55" s="230">
        <f t="shared" si="0"/>
        <v>-29960000</v>
      </c>
    </row>
    <row r="56" spans="1:8" ht="18.95" customHeight="1">
      <c r="A56" s="232" t="s">
        <v>285</v>
      </c>
      <c r="B56" s="229">
        <v>6190785560</v>
      </c>
      <c r="C56" s="229">
        <v>5393997580</v>
      </c>
      <c r="D56" s="230">
        <f t="shared" si="0"/>
        <v>796787980</v>
      </c>
    </row>
    <row r="57" spans="1:8" ht="18.95" customHeight="1">
      <c r="A57" s="244" t="s">
        <v>286</v>
      </c>
      <c r="B57" s="229">
        <v>-454906150</v>
      </c>
      <c r="C57" s="229">
        <v>-104032940</v>
      </c>
      <c r="D57" s="230">
        <f>B57-C57</f>
        <v>-350873210</v>
      </c>
    </row>
    <row r="58" spans="1:8" ht="18.95" customHeight="1">
      <c r="A58" s="244" t="s">
        <v>287</v>
      </c>
      <c r="B58" s="229">
        <v>-23316300</v>
      </c>
      <c r="C58" s="229">
        <v>-23316300</v>
      </c>
      <c r="D58" s="230">
        <f t="shared" si="0"/>
        <v>0</v>
      </c>
    </row>
    <row r="59" spans="1:8" ht="18.95" customHeight="1">
      <c r="A59" s="232" t="s">
        <v>288</v>
      </c>
      <c r="B59" s="245">
        <v>0</v>
      </c>
      <c r="C59" s="245">
        <v>0</v>
      </c>
      <c r="D59" s="230">
        <f t="shared" si="0"/>
        <v>0</v>
      </c>
    </row>
    <row r="60" spans="1:8" ht="21.75" customHeight="1">
      <c r="A60" s="246" t="s">
        <v>289</v>
      </c>
      <c r="B60" s="202">
        <f>+B46+B53</f>
        <v>20614991317</v>
      </c>
      <c r="C60" s="202">
        <v>19337156180</v>
      </c>
      <c r="D60" s="203">
        <f t="shared" si="0"/>
        <v>1277835137</v>
      </c>
    </row>
    <row r="61" spans="1:8" ht="14.25" customHeight="1">
      <c r="A61" s="241" t="s">
        <v>290</v>
      </c>
      <c r="B61" s="245"/>
      <c r="C61" s="245"/>
      <c r="D61" s="230">
        <f t="shared" si="0"/>
        <v>0</v>
      </c>
      <c r="E61" s="247"/>
      <c r="F61" s="247"/>
      <c r="G61" s="247"/>
      <c r="H61" s="247"/>
    </row>
    <row r="62" spans="1:8" ht="18.95" customHeight="1">
      <c r="A62" s="228" t="s">
        <v>291</v>
      </c>
      <c r="B62" s="229">
        <f>SUM(B63:B64)</f>
        <v>20710966872</v>
      </c>
      <c r="C62" s="229">
        <v>18409566872</v>
      </c>
      <c r="D62" s="230">
        <f t="shared" si="0"/>
        <v>2301400000</v>
      </c>
      <c r="E62" s="247"/>
      <c r="F62" s="247"/>
      <c r="G62" s="247"/>
      <c r="H62" s="247"/>
    </row>
    <row r="63" spans="1:8" ht="18.95" customHeight="1">
      <c r="A63" s="232" t="s">
        <v>292</v>
      </c>
      <c r="B63" s="229">
        <v>1850000000</v>
      </c>
      <c r="C63" s="229">
        <v>1850000000</v>
      </c>
      <c r="D63" s="230">
        <f t="shared" si="0"/>
        <v>0</v>
      </c>
      <c r="E63" s="247"/>
      <c r="F63" s="247"/>
      <c r="G63" s="247"/>
      <c r="H63" s="247"/>
    </row>
    <row r="64" spans="1:8" ht="18.95" customHeight="1">
      <c r="A64" s="235" t="s">
        <v>293</v>
      </c>
      <c r="B64" s="229">
        <v>18860966872</v>
      </c>
      <c r="C64" s="229">
        <v>16559566872</v>
      </c>
      <c r="D64" s="230">
        <f t="shared" si="0"/>
        <v>2301400000</v>
      </c>
      <c r="E64" s="247"/>
      <c r="F64" s="247"/>
      <c r="G64" s="247"/>
      <c r="H64" s="247"/>
    </row>
    <row r="65" spans="1:8" ht="18.95" customHeight="1">
      <c r="A65" s="228" t="s">
        <v>294</v>
      </c>
      <c r="B65" s="229">
        <f>+B66+B68</f>
        <v>-8912564426</v>
      </c>
      <c r="C65" s="229">
        <v>-7716238598</v>
      </c>
      <c r="D65" s="230">
        <f t="shared" si="0"/>
        <v>-1196325828</v>
      </c>
      <c r="E65" s="247"/>
      <c r="F65" s="247"/>
      <c r="G65" s="247"/>
      <c r="H65" s="247"/>
    </row>
    <row r="66" spans="1:8" ht="18.95" customHeight="1">
      <c r="A66" s="228" t="s">
        <v>295</v>
      </c>
      <c r="B66" s="229">
        <v>0</v>
      </c>
      <c r="C66" s="229">
        <v>0</v>
      </c>
      <c r="D66" s="230">
        <f t="shared" si="0"/>
        <v>0</v>
      </c>
      <c r="E66" s="247"/>
      <c r="F66" s="247"/>
      <c r="G66" s="247"/>
      <c r="H66" s="247"/>
    </row>
    <row r="67" spans="1:8" ht="18.95" customHeight="1">
      <c r="A67" s="228" t="s">
        <v>296</v>
      </c>
      <c r="B67" s="229">
        <v>0</v>
      </c>
      <c r="C67" s="229">
        <v>0</v>
      </c>
      <c r="D67" s="230">
        <f t="shared" si="0"/>
        <v>0</v>
      </c>
      <c r="E67" s="247"/>
      <c r="F67" s="247"/>
      <c r="G67" s="247"/>
      <c r="H67" s="247"/>
    </row>
    <row r="68" spans="1:8" ht="18.95" customHeight="1">
      <c r="A68" s="228" t="s">
        <v>297</v>
      </c>
      <c r="B68" s="229">
        <v>-8912564426</v>
      </c>
      <c r="C68" s="229">
        <v>-7716238598</v>
      </c>
      <c r="D68" s="230">
        <f>B68-C68</f>
        <v>-1196325828</v>
      </c>
      <c r="E68" s="247"/>
      <c r="F68" s="247"/>
      <c r="G68" s="247"/>
      <c r="H68" s="247"/>
    </row>
    <row r="69" spans="1:8" ht="18.95" customHeight="1">
      <c r="A69" s="248" t="s">
        <v>298</v>
      </c>
      <c r="B69" s="229"/>
      <c r="C69" s="229"/>
      <c r="D69" s="230">
        <f t="shared" si="0"/>
        <v>0</v>
      </c>
      <c r="E69" s="247"/>
      <c r="F69" s="247"/>
      <c r="G69" s="247"/>
      <c r="H69" s="247"/>
    </row>
    <row r="70" spans="1:8" ht="12.75" customHeight="1">
      <c r="A70" s="249" t="s">
        <v>299</v>
      </c>
      <c r="B70" s="229"/>
      <c r="C70" s="229"/>
      <c r="D70" s="230"/>
      <c r="E70" s="247"/>
      <c r="F70" s="247"/>
      <c r="G70" s="247"/>
      <c r="H70" s="247"/>
    </row>
    <row r="71" spans="1:8" ht="15" customHeight="1">
      <c r="A71" s="250" t="s">
        <v>300</v>
      </c>
      <c r="B71" s="233"/>
      <c r="C71" s="233"/>
      <c r="D71" s="230"/>
      <c r="E71" s="247"/>
      <c r="F71" s="247"/>
      <c r="G71" s="247"/>
      <c r="H71" s="247"/>
    </row>
    <row r="72" spans="1:8" ht="15.75" customHeight="1">
      <c r="A72" s="251" t="s">
        <v>301</v>
      </c>
      <c r="B72" s="252"/>
      <c r="C72" s="252"/>
      <c r="D72" s="230"/>
      <c r="E72" s="247"/>
      <c r="F72" s="247"/>
      <c r="G72" s="247"/>
      <c r="H72" s="247"/>
    </row>
    <row r="73" spans="1:8" ht="20.25" customHeight="1">
      <c r="A73" s="246" t="s">
        <v>302</v>
      </c>
      <c r="B73" s="202">
        <f>+B62+B65</f>
        <v>11798402446</v>
      </c>
      <c r="C73" s="202">
        <v>10693328274</v>
      </c>
      <c r="D73" s="203">
        <f t="shared" si="0"/>
        <v>1105074172</v>
      </c>
      <c r="E73" s="247"/>
      <c r="F73" s="247"/>
      <c r="G73" s="247"/>
      <c r="H73" s="247"/>
    </row>
    <row r="74" spans="1:8" ht="21.75" customHeight="1" thickBot="1">
      <c r="A74" s="253" t="s">
        <v>303</v>
      </c>
      <c r="B74" s="254">
        <f>+B60+B73</f>
        <v>32413393763</v>
      </c>
      <c r="C74" s="254">
        <v>30030484454</v>
      </c>
      <c r="D74" s="240">
        <f t="shared" si="0"/>
        <v>2382909309</v>
      </c>
      <c r="E74" s="247"/>
      <c r="F74" s="247"/>
      <c r="G74" s="247"/>
      <c r="H74" s="247"/>
    </row>
    <row r="75" spans="1:8" ht="9" customHeight="1" thickTop="1" thickBot="1">
      <c r="A75" s="255"/>
      <c r="B75" s="256"/>
      <c r="C75" s="256"/>
      <c r="D75" s="257"/>
      <c r="E75" s="247"/>
      <c r="F75" s="247"/>
      <c r="G75" s="247"/>
      <c r="H75" s="247"/>
    </row>
  </sheetData>
  <mergeCells count="5">
    <mergeCell ref="A2:D2"/>
    <mergeCell ref="A3:D3"/>
    <mergeCell ref="A5:D5"/>
    <mergeCell ref="A7:A8"/>
    <mergeCell ref="D7:D8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71"/>
  <sheetViews>
    <sheetView workbookViewId="0">
      <selection activeCell="E11" sqref="E11"/>
    </sheetView>
  </sheetViews>
  <sheetFormatPr defaultRowHeight="13.5"/>
  <cols>
    <col min="1" max="1" width="22.75" style="4" customWidth="1"/>
    <col min="2" max="4" width="20.625" style="4" customWidth="1"/>
    <col min="5" max="256" width="9" style="4"/>
    <col min="257" max="257" width="22.75" style="4" customWidth="1"/>
    <col min="258" max="260" width="20.625" style="4" customWidth="1"/>
    <col min="261" max="512" width="9" style="4"/>
    <col min="513" max="513" width="22.75" style="4" customWidth="1"/>
    <col min="514" max="516" width="20.625" style="4" customWidth="1"/>
    <col min="517" max="768" width="9" style="4"/>
    <col min="769" max="769" width="22.75" style="4" customWidth="1"/>
    <col min="770" max="772" width="20.625" style="4" customWidth="1"/>
    <col min="773" max="1024" width="9" style="4"/>
    <col min="1025" max="1025" width="22.75" style="4" customWidth="1"/>
    <col min="1026" max="1028" width="20.625" style="4" customWidth="1"/>
    <col min="1029" max="1280" width="9" style="4"/>
    <col min="1281" max="1281" width="22.75" style="4" customWidth="1"/>
    <col min="1282" max="1284" width="20.625" style="4" customWidth="1"/>
    <col min="1285" max="1536" width="9" style="4"/>
    <col min="1537" max="1537" width="22.75" style="4" customWidth="1"/>
    <col min="1538" max="1540" width="20.625" style="4" customWidth="1"/>
    <col min="1541" max="1792" width="9" style="4"/>
    <col min="1793" max="1793" width="22.75" style="4" customWidth="1"/>
    <col min="1794" max="1796" width="20.625" style="4" customWidth="1"/>
    <col min="1797" max="2048" width="9" style="4"/>
    <col min="2049" max="2049" width="22.75" style="4" customWidth="1"/>
    <col min="2050" max="2052" width="20.625" style="4" customWidth="1"/>
    <col min="2053" max="2304" width="9" style="4"/>
    <col min="2305" max="2305" width="22.75" style="4" customWidth="1"/>
    <col min="2306" max="2308" width="20.625" style="4" customWidth="1"/>
    <col min="2309" max="2560" width="9" style="4"/>
    <col min="2561" max="2561" width="22.75" style="4" customWidth="1"/>
    <col min="2562" max="2564" width="20.625" style="4" customWidth="1"/>
    <col min="2565" max="2816" width="9" style="4"/>
    <col min="2817" max="2817" width="22.75" style="4" customWidth="1"/>
    <col min="2818" max="2820" width="20.625" style="4" customWidth="1"/>
    <col min="2821" max="3072" width="9" style="4"/>
    <col min="3073" max="3073" width="22.75" style="4" customWidth="1"/>
    <col min="3074" max="3076" width="20.625" style="4" customWidth="1"/>
    <col min="3077" max="3328" width="9" style="4"/>
    <col min="3329" max="3329" width="22.75" style="4" customWidth="1"/>
    <col min="3330" max="3332" width="20.625" style="4" customWidth="1"/>
    <col min="3333" max="3584" width="9" style="4"/>
    <col min="3585" max="3585" width="22.75" style="4" customWidth="1"/>
    <col min="3586" max="3588" width="20.625" style="4" customWidth="1"/>
    <col min="3589" max="3840" width="9" style="4"/>
    <col min="3841" max="3841" width="22.75" style="4" customWidth="1"/>
    <col min="3842" max="3844" width="20.625" style="4" customWidth="1"/>
    <col min="3845" max="4096" width="9" style="4"/>
    <col min="4097" max="4097" width="22.75" style="4" customWidth="1"/>
    <col min="4098" max="4100" width="20.625" style="4" customWidth="1"/>
    <col min="4101" max="4352" width="9" style="4"/>
    <col min="4353" max="4353" width="22.75" style="4" customWidth="1"/>
    <col min="4354" max="4356" width="20.625" style="4" customWidth="1"/>
    <col min="4357" max="4608" width="9" style="4"/>
    <col min="4609" max="4609" width="22.75" style="4" customWidth="1"/>
    <col min="4610" max="4612" width="20.625" style="4" customWidth="1"/>
    <col min="4613" max="4864" width="9" style="4"/>
    <col min="4865" max="4865" width="22.75" style="4" customWidth="1"/>
    <col min="4866" max="4868" width="20.625" style="4" customWidth="1"/>
    <col min="4869" max="5120" width="9" style="4"/>
    <col min="5121" max="5121" width="22.75" style="4" customWidth="1"/>
    <col min="5122" max="5124" width="20.625" style="4" customWidth="1"/>
    <col min="5125" max="5376" width="9" style="4"/>
    <col min="5377" max="5377" width="22.75" style="4" customWidth="1"/>
    <col min="5378" max="5380" width="20.625" style="4" customWidth="1"/>
    <col min="5381" max="5632" width="9" style="4"/>
    <col min="5633" max="5633" width="22.75" style="4" customWidth="1"/>
    <col min="5634" max="5636" width="20.625" style="4" customWidth="1"/>
    <col min="5637" max="5888" width="9" style="4"/>
    <col min="5889" max="5889" width="22.75" style="4" customWidth="1"/>
    <col min="5890" max="5892" width="20.625" style="4" customWidth="1"/>
    <col min="5893" max="6144" width="9" style="4"/>
    <col min="6145" max="6145" width="22.75" style="4" customWidth="1"/>
    <col min="6146" max="6148" width="20.625" style="4" customWidth="1"/>
    <col min="6149" max="6400" width="9" style="4"/>
    <col min="6401" max="6401" width="22.75" style="4" customWidth="1"/>
    <col min="6402" max="6404" width="20.625" style="4" customWidth="1"/>
    <col min="6405" max="6656" width="9" style="4"/>
    <col min="6657" max="6657" width="22.75" style="4" customWidth="1"/>
    <col min="6658" max="6660" width="20.625" style="4" customWidth="1"/>
    <col min="6661" max="6912" width="9" style="4"/>
    <col min="6913" max="6913" width="22.75" style="4" customWidth="1"/>
    <col min="6914" max="6916" width="20.625" style="4" customWidth="1"/>
    <col min="6917" max="7168" width="9" style="4"/>
    <col min="7169" max="7169" width="22.75" style="4" customWidth="1"/>
    <col min="7170" max="7172" width="20.625" style="4" customWidth="1"/>
    <col min="7173" max="7424" width="9" style="4"/>
    <col min="7425" max="7425" width="22.75" style="4" customWidth="1"/>
    <col min="7426" max="7428" width="20.625" style="4" customWidth="1"/>
    <col min="7429" max="7680" width="9" style="4"/>
    <col min="7681" max="7681" width="22.75" style="4" customWidth="1"/>
    <col min="7682" max="7684" width="20.625" style="4" customWidth="1"/>
    <col min="7685" max="7936" width="9" style="4"/>
    <col min="7937" max="7937" width="22.75" style="4" customWidth="1"/>
    <col min="7938" max="7940" width="20.625" style="4" customWidth="1"/>
    <col min="7941" max="8192" width="9" style="4"/>
    <col min="8193" max="8193" width="22.75" style="4" customWidth="1"/>
    <col min="8194" max="8196" width="20.625" style="4" customWidth="1"/>
    <col min="8197" max="8448" width="9" style="4"/>
    <col min="8449" max="8449" width="22.75" style="4" customWidth="1"/>
    <col min="8450" max="8452" width="20.625" style="4" customWidth="1"/>
    <col min="8453" max="8704" width="9" style="4"/>
    <col min="8705" max="8705" width="22.75" style="4" customWidth="1"/>
    <col min="8706" max="8708" width="20.625" style="4" customWidth="1"/>
    <col min="8709" max="8960" width="9" style="4"/>
    <col min="8961" max="8961" width="22.75" style="4" customWidth="1"/>
    <col min="8962" max="8964" width="20.625" style="4" customWidth="1"/>
    <col min="8965" max="9216" width="9" style="4"/>
    <col min="9217" max="9217" width="22.75" style="4" customWidth="1"/>
    <col min="9218" max="9220" width="20.625" style="4" customWidth="1"/>
    <col min="9221" max="9472" width="9" style="4"/>
    <col min="9473" max="9473" width="22.75" style="4" customWidth="1"/>
    <col min="9474" max="9476" width="20.625" style="4" customWidth="1"/>
    <col min="9477" max="9728" width="9" style="4"/>
    <col min="9729" max="9729" width="22.75" style="4" customWidth="1"/>
    <col min="9730" max="9732" width="20.625" style="4" customWidth="1"/>
    <col min="9733" max="9984" width="9" style="4"/>
    <col min="9985" max="9985" width="22.75" style="4" customWidth="1"/>
    <col min="9986" max="9988" width="20.625" style="4" customWidth="1"/>
    <col min="9989" max="10240" width="9" style="4"/>
    <col min="10241" max="10241" width="22.75" style="4" customWidth="1"/>
    <col min="10242" max="10244" width="20.625" style="4" customWidth="1"/>
    <col min="10245" max="10496" width="9" style="4"/>
    <col min="10497" max="10497" width="22.75" style="4" customWidth="1"/>
    <col min="10498" max="10500" width="20.625" style="4" customWidth="1"/>
    <col min="10501" max="10752" width="9" style="4"/>
    <col min="10753" max="10753" width="22.75" style="4" customWidth="1"/>
    <col min="10754" max="10756" width="20.625" style="4" customWidth="1"/>
    <col min="10757" max="11008" width="9" style="4"/>
    <col min="11009" max="11009" width="22.75" style="4" customWidth="1"/>
    <col min="11010" max="11012" width="20.625" style="4" customWidth="1"/>
    <col min="11013" max="11264" width="9" style="4"/>
    <col min="11265" max="11265" width="22.75" style="4" customWidth="1"/>
    <col min="11266" max="11268" width="20.625" style="4" customWidth="1"/>
    <col min="11269" max="11520" width="9" style="4"/>
    <col min="11521" max="11521" width="22.75" style="4" customWidth="1"/>
    <col min="11522" max="11524" width="20.625" style="4" customWidth="1"/>
    <col min="11525" max="11776" width="9" style="4"/>
    <col min="11777" max="11777" width="22.75" style="4" customWidth="1"/>
    <col min="11778" max="11780" width="20.625" style="4" customWidth="1"/>
    <col min="11781" max="12032" width="9" style="4"/>
    <col min="12033" max="12033" width="22.75" style="4" customWidth="1"/>
    <col min="12034" max="12036" width="20.625" style="4" customWidth="1"/>
    <col min="12037" max="12288" width="9" style="4"/>
    <col min="12289" max="12289" width="22.75" style="4" customWidth="1"/>
    <col min="12290" max="12292" width="20.625" style="4" customWidth="1"/>
    <col min="12293" max="12544" width="9" style="4"/>
    <col min="12545" max="12545" width="22.75" style="4" customWidth="1"/>
    <col min="12546" max="12548" width="20.625" style="4" customWidth="1"/>
    <col min="12549" max="12800" width="9" style="4"/>
    <col min="12801" max="12801" width="22.75" style="4" customWidth="1"/>
    <col min="12802" max="12804" width="20.625" style="4" customWidth="1"/>
    <col min="12805" max="13056" width="9" style="4"/>
    <col min="13057" max="13057" width="22.75" style="4" customWidth="1"/>
    <col min="13058" max="13060" width="20.625" style="4" customWidth="1"/>
    <col min="13061" max="13312" width="9" style="4"/>
    <col min="13313" max="13313" width="22.75" style="4" customWidth="1"/>
    <col min="13314" max="13316" width="20.625" style="4" customWidth="1"/>
    <col min="13317" max="13568" width="9" style="4"/>
    <col min="13569" max="13569" width="22.75" style="4" customWidth="1"/>
    <col min="13570" max="13572" width="20.625" style="4" customWidth="1"/>
    <col min="13573" max="13824" width="9" style="4"/>
    <col min="13825" max="13825" width="22.75" style="4" customWidth="1"/>
    <col min="13826" max="13828" width="20.625" style="4" customWidth="1"/>
    <col min="13829" max="14080" width="9" style="4"/>
    <col min="14081" max="14081" width="22.75" style="4" customWidth="1"/>
    <col min="14082" max="14084" width="20.625" style="4" customWidth="1"/>
    <col min="14085" max="14336" width="9" style="4"/>
    <col min="14337" max="14337" width="22.75" style="4" customWidth="1"/>
    <col min="14338" max="14340" width="20.625" style="4" customWidth="1"/>
    <col min="14341" max="14592" width="9" style="4"/>
    <col min="14593" max="14593" width="22.75" style="4" customWidth="1"/>
    <col min="14594" max="14596" width="20.625" style="4" customWidth="1"/>
    <col min="14597" max="14848" width="9" style="4"/>
    <col min="14849" max="14849" width="22.75" style="4" customWidth="1"/>
    <col min="14850" max="14852" width="20.625" style="4" customWidth="1"/>
    <col min="14853" max="15104" width="9" style="4"/>
    <col min="15105" max="15105" width="22.75" style="4" customWidth="1"/>
    <col min="15106" max="15108" width="20.625" style="4" customWidth="1"/>
    <col min="15109" max="15360" width="9" style="4"/>
    <col min="15361" max="15361" width="22.75" style="4" customWidth="1"/>
    <col min="15362" max="15364" width="20.625" style="4" customWidth="1"/>
    <col min="15365" max="15616" width="9" style="4"/>
    <col min="15617" max="15617" width="22.75" style="4" customWidth="1"/>
    <col min="15618" max="15620" width="20.625" style="4" customWidth="1"/>
    <col min="15621" max="15872" width="9" style="4"/>
    <col min="15873" max="15873" width="22.75" style="4" customWidth="1"/>
    <col min="15874" max="15876" width="20.625" style="4" customWidth="1"/>
    <col min="15877" max="16128" width="9" style="4"/>
    <col min="16129" max="16129" width="22.75" style="4" customWidth="1"/>
    <col min="16130" max="16132" width="20.625" style="4" customWidth="1"/>
    <col min="16133" max="16384" width="9" style="4"/>
  </cols>
  <sheetData>
    <row r="1" spans="1:10" ht="7.5" customHeight="1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ht="18.75">
      <c r="A2" s="258" t="s">
        <v>304</v>
      </c>
      <c r="B2" s="2"/>
      <c r="C2" s="2"/>
      <c r="D2" s="2"/>
      <c r="E2" s="2"/>
      <c r="F2" s="2"/>
      <c r="G2" s="2"/>
      <c r="H2" s="2"/>
      <c r="I2" s="2"/>
      <c r="J2" s="2"/>
    </row>
    <row r="3" spans="1:10" ht="12" customHeight="1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9.5" customHeight="1">
      <c r="A4" s="259" t="s">
        <v>305</v>
      </c>
      <c r="B4" s="2"/>
      <c r="C4" s="2"/>
      <c r="D4" s="2"/>
      <c r="E4" s="2"/>
      <c r="F4" s="2"/>
      <c r="G4" s="2"/>
      <c r="H4" s="2"/>
      <c r="I4" s="2"/>
      <c r="J4" s="2"/>
    </row>
    <row r="5" spans="1:10" ht="20.25" customHeight="1">
      <c r="A5" s="259" t="s">
        <v>306</v>
      </c>
      <c r="B5" s="2"/>
      <c r="C5" s="2"/>
      <c r="D5" s="2"/>
      <c r="E5" s="2"/>
      <c r="F5" s="2"/>
      <c r="G5" s="2"/>
      <c r="H5" s="2"/>
      <c r="I5" s="2"/>
      <c r="J5" s="2"/>
    </row>
    <row r="6" spans="1:10" ht="13.5" customHeight="1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14.25">
      <c r="A7" s="2" t="s">
        <v>307</v>
      </c>
      <c r="B7" s="2"/>
      <c r="C7" s="2" t="s">
        <v>202</v>
      </c>
      <c r="D7" s="2" t="s">
        <v>308</v>
      </c>
      <c r="E7" s="2"/>
      <c r="F7" s="2"/>
      <c r="G7" s="2"/>
      <c r="H7" s="2"/>
      <c r="I7" s="2"/>
      <c r="J7" s="2"/>
    </row>
    <row r="8" spans="1:10" ht="5.25" customHeight="1" thickBot="1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24.95" customHeight="1">
      <c r="A9" s="329" t="s">
        <v>309</v>
      </c>
      <c r="B9" s="224" t="s">
        <v>310</v>
      </c>
      <c r="C9" s="224" t="s">
        <v>311</v>
      </c>
      <c r="D9" s="409" t="s">
        <v>312</v>
      </c>
      <c r="E9" s="2"/>
      <c r="F9" s="2"/>
      <c r="G9" s="2"/>
      <c r="H9" s="2"/>
      <c r="I9" s="2"/>
      <c r="J9" s="2"/>
    </row>
    <row r="10" spans="1:10" ht="24.95" customHeight="1">
      <c r="A10" s="336"/>
      <c r="B10" s="8" t="s">
        <v>238</v>
      </c>
      <c r="C10" s="8" t="s">
        <v>239</v>
      </c>
      <c r="D10" s="410"/>
      <c r="E10" s="2"/>
      <c r="F10" s="2"/>
      <c r="G10" s="2"/>
      <c r="H10" s="2"/>
      <c r="I10" s="2"/>
      <c r="J10" s="2"/>
    </row>
    <row r="11" spans="1:10" ht="30" customHeight="1">
      <c r="A11" s="260" t="s">
        <v>313</v>
      </c>
      <c r="B11" s="261">
        <f>SUM(B12:B14)</f>
        <v>17429556033</v>
      </c>
      <c r="C11" s="261">
        <v>17519132741</v>
      </c>
      <c r="D11" s="230">
        <f>B11-C11</f>
        <v>-89576708</v>
      </c>
      <c r="E11" s="2"/>
      <c r="F11" s="2"/>
      <c r="G11" s="2"/>
      <c r="H11" s="2"/>
      <c r="I11" s="2"/>
      <c r="J11" s="2"/>
    </row>
    <row r="12" spans="1:10" ht="30" customHeight="1">
      <c r="A12" s="262" t="s">
        <v>314</v>
      </c>
      <c r="B12" s="229">
        <f>11450044699+779583180</f>
        <v>12229627879</v>
      </c>
      <c r="C12" s="229">
        <v>12322284326</v>
      </c>
      <c r="D12" s="230">
        <f t="shared" ref="D12:D49" si="0">B12-C12</f>
        <v>-92656447</v>
      </c>
      <c r="E12" s="2"/>
      <c r="F12" s="2"/>
      <c r="G12" s="2"/>
      <c r="H12" s="2"/>
      <c r="I12" s="2"/>
      <c r="J12" s="2"/>
    </row>
    <row r="13" spans="1:10" ht="30" customHeight="1">
      <c r="A13" s="262" t="s">
        <v>315</v>
      </c>
      <c r="B13" s="229">
        <v>4248293361</v>
      </c>
      <c r="C13" s="229">
        <v>4182216714</v>
      </c>
      <c r="D13" s="230">
        <f t="shared" si="0"/>
        <v>66076647</v>
      </c>
      <c r="E13" s="2"/>
      <c r="F13" s="2"/>
      <c r="G13" s="2"/>
      <c r="H13" s="2"/>
      <c r="I13" s="2"/>
      <c r="J13" s="2"/>
    </row>
    <row r="14" spans="1:10" ht="30" customHeight="1">
      <c r="A14" s="262" t="s">
        <v>316</v>
      </c>
      <c r="B14" s="229">
        <v>951634793</v>
      </c>
      <c r="C14" s="229">
        <v>1014631701</v>
      </c>
      <c r="D14" s="230">
        <f t="shared" si="0"/>
        <v>-62996908</v>
      </c>
      <c r="E14" s="2"/>
      <c r="F14" s="2"/>
      <c r="G14" s="2"/>
      <c r="H14" s="2"/>
      <c r="I14" s="2"/>
      <c r="J14" s="2"/>
    </row>
    <row r="15" spans="1:10" ht="30" customHeight="1">
      <c r="A15" s="263" t="s">
        <v>317</v>
      </c>
      <c r="B15" s="229">
        <f>+B16+B20+B24</f>
        <v>20001051109</v>
      </c>
      <c r="C15" s="229">
        <v>19549744304</v>
      </c>
      <c r="D15" s="237">
        <f t="shared" si="0"/>
        <v>451306805</v>
      </c>
      <c r="E15" s="2"/>
      <c r="F15" s="2"/>
      <c r="G15" s="2"/>
      <c r="H15" s="2"/>
      <c r="I15" s="2"/>
      <c r="J15" s="2"/>
    </row>
    <row r="16" spans="1:10" ht="30" customHeight="1">
      <c r="A16" s="264" t="s">
        <v>318</v>
      </c>
      <c r="B16" s="229">
        <f>SUM(B17:B19)</f>
        <v>10604745670</v>
      </c>
      <c r="C16" s="229">
        <v>10230735610</v>
      </c>
      <c r="D16" s="237">
        <f t="shared" si="0"/>
        <v>374010060</v>
      </c>
      <c r="E16" s="2"/>
      <c r="F16" s="2"/>
      <c r="G16" s="2"/>
      <c r="H16" s="2"/>
      <c r="I16" s="2"/>
      <c r="J16" s="2"/>
    </row>
    <row r="17" spans="1:10" ht="30" customHeight="1">
      <c r="A17" s="262" t="s">
        <v>319</v>
      </c>
      <c r="B17" s="229">
        <v>9542649250</v>
      </c>
      <c r="C17" s="229">
        <v>9004004030</v>
      </c>
      <c r="D17" s="237">
        <f t="shared" si="0"/>
        <v>538645220</v>
      </c>
      <c r="E17" s="2"/>
      <c r="F17" s="2"/>
      <c r="G17" s="2"/>
      <c r="H17" s="2"/>
      <c r="I17" s="2"/>
      <c r="J17" s="2"/>
    </row>
    <row r="18" spans="1:10" ht="30" customHeight="1">
      <c r="A18" s="262" t="s">
        <v>320</v>
      </c>
      <c r="B18" s="229">
        <v>159661590</v>
      </c>
      <c r="C18" s="229">
        <v>108029390</v>
      </c>
      <c r="D18" s="237">
        <f t="shared" si="0"/>
        <v>51632200</v>
      </c>
      <c r="E18" s="2"/>
      <c r="F18" s="2"/>
      <c r="G18" s="2"/>
      <c r="H18" s="2"/>
      <c r="I18" s="2"/>
      <c r="J18" s="2"/>
    </row>
    <row r="19" spans="1:10" ht="30" customHeight="1">
      <c r="A19" s="262" t="s">
        <v>321</v>
      </c>
      <c r="B19" s="229">
        <v>902434830</v>
      </c>
      <c r="C19" s="229">
        <v>1118702190</v>
      </c>
      <c r="D19" s="237">
        <f t="shared" si="0"/>
        <v>-216267360</v>
      </c>
      <c r="E19" s="2"/>
      <c r="F19" s="2"/>
      <c r="G19" s="2"/>
      <c r="H19" s="2"/>
      <c r="I19" s="2"/>
      <c r="J19" s="2"/>
    </row>
    <row r="20" spans="1:10" ht="30" customHeight="1">
      <c r="A20" s="264" t="s">
        <v>322</v>
      </c>
      <c r="B20" s="229">
        <f>SUM(B21:B23)</f>
        <v>5267602937</v>
      </c>
      <c r="C20" s="229">
        <v>5599273844</v>
      </c>
      <c r="D20" s="237">
        <f t="shared" si="0"/>
        <v>-331670907</v>
      </c>
      <c r="E20" s="2"/>
      <c r="F20" s="2"/>
      <c r="G20" s="2"/>
      <c r="H20" s="2"/>
      <c r="I20" s="2"/>
      <c r="J20" s="2"/>
    </row>
    <row r="21" spans="1:10" ht="30" customHeight="1">
      <c r="A21" s="262" t="s">
        <v>323</v>
      </c>
      <c r="B21" s="229">
        <v>1398962431</v>
      </c>
      <c r="C21" s="229">
        <v>1608514726</v>
      </c>
      <c r="D21" s="237">
        <f t="shared" si="0"/>
        <v>-209552295</v>
      </c>
      <c r="E21" s="2"/>
      <c r="F21" s="2"/>
      <c r="G21" s="2"/>
      <c r="H21" s="2"/>
      <c r="I21" s="2"/>
      <c r="J21" s="2"/>
    </row>
    <row r="22" spans="1:10" ht="30" customHeight="1">
      <c r="A22" s="262" t="s">
        <v>324</v>
      </c>
      <c r="B22" s="229">
        <v>3590394800</v>
      </c>
      <c r="C22" s="229">
        <v>3707926136</v>
      </c>
      <c r="D22" s="237">
        <f t="shared" si="0"/>
        <v>-117531336</v>
      </c>
      <c r="E22" s="2"/>
      <c r="F22" s="2"/>
      <c r="G22" s="2"/>
      <c r="H22" s="2"/>
      <c r="I22" s="2"/>
      <c r="J22" s="2"/>
    </row>
    <row r="23" spans="1:10" ht="30" customHeight="1">
      <c r="A23" s="262" t="s">
        <v>325</v>
      </c>
      <c r="B23" s="229">
        <v>278245706</v>
      </c>
      <c r="C23" s="229">
        <v>282832982</v>
      </c>
      <c r="D23" s="237">
        <f t="shared" si="0"/>
        <v>-4587276</v>
      </c>
      <c r="E23" s="2"/>
      <c r="F23" s="2"/>
      <c r="G23" s="2"/>
      <c r="H23" s="2"/>
      <c r="I23" s="2"/>
      <c r="J23" s="2"/>
    </row>
    <row r="24" spans="1:10" ht="30" customHeight="1">
      <c r="A24" s="264" t="s">
        <v>326</v>
      </c>
      <c r="B24" s="229">
        <f>SUM(B25:B49)</f>
        <v>4128702502</v>
      </c>
      <c r="C24" s="229">
        <v>3719734850</v>
      </c>
      <c r="D24" s="237">
        <f t="shared" si="0"/>
        <v>408967652</v>
      </c>
      <c r="E24" s="2"/>
      <c r="F24" s="2"/>
      <c r="G24" s="2"/>
      <c r="H24" s="2"/>
      <c r="I24" s="2"/>
      <c r="J24" s="2"/>
    </row>
    <row r="25" spans="1:10" ht="30" customHeight="1">
      <c r="A25" s="232" t="s">
        <v>327</v>
      </c>
      <c r="B25" s="229">
        <v>812853000</v>
      </c>
      <c r="C25" s="229">
        <v>726612740</v>
      </c>
      <c r="D25" s="237">
        <f t="shared" si="0"/>
        <v>86240260</v>
      </c>
      <c r="E25" s="2"/>
      <c r="F25" s="2"/>
      <c r="G25" s="2"/>
      <c r="H25" s="2"/>
      <c r="I25" s="2"/>
      <c r="J25" s="2"/>
    </row>
    <row r="26" spans="1:10" ht="30" customHeight="1">
      <c r="A26" s="262" t="s">
        <v>328</v>
      </c>
      <c r="B26" s="229">
        <v>11930000</v>
      </c>
      <c r="C26" s="229">
        <v>10635800</v>
      </c>
      <c r="D26" s="237">
        <f t="shared" si="0"/>
        <v>1294200</v>
      </c>
      <c r="E26" s="2"/>
      <c r="F26" s="2"/>
    </row>
    <row r="27" spans="1:10" ht="30" customHeight="1">
      <c r="A27" s="262" t="s">
        <v>329</v>
      </c>
      <c r="B27" s="229">
        <v>31881420</v>
      </c>
      <c r="C27" s="229">
        <v>34038710</v>
      </c>
      <c r="D27" s="237">
        <f t="shared" si="0"/>
        <v>-2157290</v>
      </c>
      <c r="E27" s="2"/>
      <c r="F27" s="2"/>
    </row>
    <row r="28" spans="1:10" ht="30" customHeight="1">
      <c r="A28" s="262" t="s">
        <v>330</v>
      </c>
      <c r="B28" s="229">
        <v>197720310</v>
      </c>
      <c r="C28" s="229">
        <v>200261990</v>
      </c>
      <c r="D28" s="237">
        <f t="shared" si="0"/>
        <v>-2541680</v>
      </c>
      <c r="E28" s="2"/>
      <c r="F28" s="2"/>
    </row>
    <row r="29" spans="1:10" ht="30" customHeight="1">
      <c r="A29" s="232" t="s">
        <v>331</v>
      </c>
      <c r="B29" s="229">
        <v>53087700</v>
      </c>
      <c r="C29" s="229">
        <v>104712800</v>
      </c>
      <c r="D29" s="237">
        <f t="shared" si="0"/>
        <v>-51625100</v>
      </c>
      <c r="E29" s="2"/>
      <c r="F29" s="2"/>
    </row>
    <row r="30" spans="1:10" ht="30" customHeight="1">
      <c r="A30" s="262" t="s">
        <v>332</v>
      </c>
      <c r="B30" s="229">
        <v>2252833</v>
      </c>
      <c r="C30" s="229">
        <v>2227256</v>
      </c>
      <c r="D30" s="237">
        <f t="shared" si="0"/>
        <v>25577</v>
      </c>
      <c r="E30" s="2"/>
      <c r="F30" s="2"/>
    </row>
    <row r="31" spans="1:10" ht="30" customHeight="1">
      <c r="A31" s="262" t="s">
        <v>333</v>
      </c>
      <c r="B31" s="229">
        <v>40591846</v>
      </c>
      <c r="C31" s="229">
        <v>46965750</v>
      </c>
      <c r="D31" s="237">
        <f t="shared" si="0"/>
        <v>-6373904</v>
      </c>
      <c r="E31" s="2"/>
      <c r="F31" s="2"/>
    </row>
    <row r="32" spans="1:10" ht="30" customHeight="1">
      <c r="A32" s="262" t="s">
        <v>334</v>
      </c>
      <c r="B32" s="229">
        <v>0</v>
      </c>
      <c r="C32" s="229">
        <v>0</v>
      </c>
      <c r="D32" s="237">
        <f t="shared" si="0"/>
        <v>0</v>
      </c>
      <c r="E32" s="2"/>
      <c r="F32" s="2"/>
    </row>
    <row r="33" spans="1:6" ht="30" customHeight="1">
      <c r="A33" s="262" t="s">
        <v>335</v>
      </c>
      <c r="B33" s="229">
        <v>90504520</v>
      </c>
      <c r="C33" s="229">
        <v>76836133</v>
      </c>
      <c r="D33" s="237">
        <f t="shared" si="0"/>
        <v>13668387</v>
      </c>
      <c r="E33" s="2"/>
      <c r="F33" s="2"/>
    </row>
    <row r="34" spans="1:6" ht="30" customHeight="1">
      <c r="A34" s="262" t="s">
        <v>336</v>
      </c>
      <c r="B34" s="229">
        <v>52398530</v>
      </c>
      <c r="C34" s="229">
        <v>73136040</v>
      </c>
      <c r="D34" s="237">
        <f t="shared" si="0"/>
        <v>-20737510</v>
      </c>
      <c r="E34" s="2"/>
      <c r="F34" s="2"/>
    </row>
    <row r="35" spans="1:6" ht="30" customHeight="1">
      <c r="A35" s="262" t="s">
        <v>337</v>
      </c>
      <c r="B35" s="229">
        <v>9897450</v>
      </c>
      <c r="C35" s="229">
        <v>11380520</v>
      </c>
      <c r="D35" s="237">
        <f t="shared" si="0"/>
        <v>-1483070</v>
      </c>
      <c r="E35" s="2"/>
      <c r="F35" s="2"/>
    </row>
    <row r="36" spans="1:6" ht="30" customHeight="1">
      <c r="A36" s="262" t="s">
        <v>338</v>
      </c>
      <c r="B36" s="229">
        <v>67891390</v>
      </c>
      <c r="C36" s="229">
        <v>13966050</v>
      </c>
      <c r="D36" s="237">
        <f t="shared" si="0"/>
        <v>53925340</v>
      </c>
      <c r="E36" s="2"/>
      <c r="F36" s="2"/>
    </row>
    <row r="37" spans="1:6" ht="30" customHeight="1">
      <c r="A37" s="262" t="s">
        <v>339</v>
      </c>
      <c r="B37" s="229">
        <v>34658900</v>
      </c>
      <c r="C37" s="229">
        <v>27155650</v>
      </c>
      <c r="D37" s="237">
        <f t="shared" si="0"/>
        <v>7503250</v>
      </c>
      <c r="E37" s="2"/>
      <c r="F37" s="2"/>
    </row>
    <row r="38" spans="1:6" ht="30" customHeight="1">
      <c r="A38" s="262" t="s">
        <v>340</v>
      </c>
      <c r="B38" s="229">
        <v>34576891</v>
      </c>
      <c r="C38" s="229">
        <v>34979421</v>
      </c>
      <c r="D38" s="237">
        <f t="shared" si="0"/>
        <v>-402530</v>
      </c>
      <c r="E38" s="2"/>
      <c r="F38" s="2"/>
    </row>
    <row r="39" spans="1:6" ht="30" customHeight="1">
      <c r="A39" s="262" t="s">
        <v>341</v>
      </c>
      <c r="B39" s="229">
        <v>16563160</v>
      </c>
      <c r="C39" s="229">
        <v>12774200</v>
      </c>
      <c r="D39" s="237">
        <f t="shared" si="0"/>
        <v>3788960</v>
      </c>
      <c r="E39" s="2"/>
      <c r="F39" s="2"/>
    </row>
    <row r="40" spans="1:6" ht="30" customHeight="1">
      <c r="A40" s="262" t="s">
        <v>342</v>
      </c>
      <c r="B40" s="229">
        <v>162218400</v>
      </c>
      <c r="C40" s="265">
        <v>169232930</v>
      </c>
      <c r="D40" s="230">
        <f t="shared" si="0"/>
        <v>-7014530</v>
      </c>
      <c r="E40" s="2"/>
      <c r="F40" s="2"/>
    </row>
    <row r="41" spans="1:6" ht="30" customHeight="1">
      <c r="A41" s="262" t="s">
        <v>343</v>
      </c>
      <c r="B41" s="229">
        <v>517271015</v>
      </c>
      <c r="C41" s="265">
        <v>343799130</v>
      </c>
      <c r="D41" s="230">
        <f>B41-C41</f>
        <v>173471885</v>
      </c>
      <c r="E41" s="2"/>
      <c r="F41" s="2"/>
    </row>
    <row r="42" spans="1:6" ht="30" customHeight="1">
      <c r="A42" s="262" t="s">
        <v>344</v>
      </c>
      <c r="B42" s="229">
        <v>114902455</v>
      </c>
      <c r="C42" s="265">
        <v>143896470</v>
      </c>
      <c r="D42" s="230">
        <f t="shared" si="0"/>
        <v>-28994015</v>
      </c>
      <c r="E42" s="2"/>
      <c r="F42" s="2"/>
    </row>
    <row r="43" spans="1:6" ht="30" customHeight="1">
      <c r="A43" s="262" t="s">
        <v>345</v>
      </c>
      <c r="B43" s="229">
        <v>1250858852</v>
      </c>
      <c r="C43" s="229">
        <v>1038999634</v>
      </c>
      <c r="D43" s="237">
        <f>B43-C43</f>
        <v>211859218</v>
      </c>
      <c r="E43" s="2"/>
      <c r="F43" s="2"/>
    </row>
    <row r="44" spans="1:6" ht="30" customHeight="1">
      <c r="A44" s="262" t="s">
        <v>346</v>
      </c>
      <c r="B44" s="229">
        <v>6269200</v>
      </c>
      <c r="C44" s="229">
        <v>6457400</v>
      </c>
      <c r="D44" s="237">
        <f t="shared" si="0"/>
        <v>-188200</v>
      </c>
      <c r="E44" s="2"/>
      <c r="F44" s="2"/>
    </row>
    <row r="45" spans="1:6" ht="30" customHeight="1">
      <c r="A45" s="262" t="s">
        <v>347</v>
      </c>
      <c r="B45" s="229">
        <v>31982072</v>
      </c>
      <c r="C45" s="229">
        <v>0</v>
      </c>
      <c r="D45" s="237">
        <f>B45-C45</f>
        <v>31982072</v>
      </c>
      <c r="E45" s="2"/>
      <c r="F45" s="2"/>
    </row>
    <row r="46" spans="1:6" ht="30" customHeight="1">
      <c r="A46" s="262" t="s">
        <v>348</v>
      </c>
      <c r="B46" s="229">
        <v>37256600</v>
      </c>
      <c r="C46" s="229">
        <v>21191900</v>
      </c>
      <c r="D46" s="237">
        <f t="shared" si="0"/>
        <v>16064700</v>
      </c>
      <c r="E46" s="2"/>
      <c r="F46" s="2"/>
    </row>
    <row r="47" spans="1:6" ht="30" customHeight="1">
      <c r="A47" s="262" t="s">
        <v>349</v>
      </c>
      <c r="B47" s="229">
        <v>493469805</v>
      </c>
      <c r="C47" s="229">
        <v>549337306</v>
      </c>
      <c r="D47" s="237">
        <f t="shared" si="0"/>
        <v>-55867501</v>
      </c>
      <c r="E47" s="2"/>
      <c r="F47" s="2"/>
    </row>
    <row r="48" spans="1:6" ht="30" customHeight="1">
      <c r="A48" s="262" t="s">
        <v>350</v>
      </c>
      <c r="B48" s="266">
        <f>38688003+3900000</f>
        <v>42588003</v>
      </c>
      <c r="C48" s="229">
        <v>45168050</v>
      </c>
      <c r="D48" s="237">
        <f t="shared" si="0"/>
        <v>-2580047</v>
      </c>
      <c r="E48" s="2"/>
      <c r="F48" s="2"/>
    </row>
    <row r="49" spans="1:6" ht="30" customHeight="1">
      <c r="A49" s="262" t="s">
        <v>351</v>
      </c>
      <c r="B49" s="229">
        <v>15078150</v>
      </c>
      <c r="C49" s="229">
        <v>25968970</v>
      </c>
      <c r="D49" s="267">
        <f t="shared" si="0"/>
        <v>-10890820</v>
      </c>
      <c r="E49" s="2"/>
      <c r="F49" s="2"/>
    </row>
    <row r="50" spans="1:6" ht="30" customHeight="1">
      <c r="A50" s="268" t="s">
        <v>352</v>
      </c>
      <c r="B50" s="202">
        <f>+B15-B11</f>
        <v>2571495076</v>
      </c>
      <c r="C50" s="202">
        <v>2030611563</v>
      </c>
      <c r="D50" s="267">
        <f t="shared" ref="D50:D70" si="1">+B50-C50</f>
        <v>540883513</v>
      </c>
      <c r="E50" s="2"/>
      <c r="F50" s="2"/>
    </row>
    <row r="51" spans="1:6" ht="30" customHeight="1">
      <c r="A51" s="263" t="s">
        <v>353</v>
      </c>
      <c r="B51" s="229">
        <f>SUM(B52:B59)</f>
        <v>2500847488</v>
      </c>
      <c r="C51" s="229">
        <v>2088446259</v>
      </c>
      <c r="D51" s="230">
        <f t="shared" si="1"/>
        <v>412401229</v>
      </c>
      <c r="E51" s="2"/>
      <c r="F51" s="2"/>
    </row>
    <row r="52" spans="1:6" ht="30" customHeight="1">
      <c r="A52" s="263" t="s">
        <v>354</v>
      </c>
      <c r="B52" s="229">
        <v>787224080</v>
      </c>
      <c r="C52" s="229">
        <v>740666620</v>
      </c>
      <c r="D52" s="230">
        <f t="shared" si="1"/>
        <v>46557460</v>
      </c>
      <c r="E52" s="2"/>
      <c r="F52" s="2"/>
    </row>
    <row r="53" spans="1:6" ht="30" customHeight="1">
      <c r="A53" s="264" t="s">
        <v>355</v>
      </c>
      <c r="B53" s="229">
        <v>211031560</v>
      </c>
      <c r="C53" s="229">
        <v>50000000</v>
      </c>
      <c r="D53" s="230">
        <f t="shared" si="1"/>
        <v>161031560</v>
      </c>
      <c r="E53" s="2"/>
      <c r="F53" s="2"/>
    </row>
    <row r="54" spans="1:6" ht="30" customHeight="1">
      <c r="A54" s="264" t="s">
        <v>356</v>
      </c>
      <c r="B54" s="229">
        <v>63479456</v>
      </c>
      <c r="C54" s="229">
        <v>77731154</v>
      </c>
      <c r="D54" s="230">
        <f t="shared" si="1"/>
        <v>-14251698</v>
      </c>
      <c r="E54" s="2"/>
      <c r="F54" s="2"/>
    </row>
    <row r="55" spans="1:6" ht="30" customHeight="1">
      <c r="A55" s="264" t="s">
        <v>357</v>
      </c>
      <c r="B55" s="229"/>
      <c r="C55" s="229"/>
      <c r="D55" s="230">
        <f t="shared" si="1"/>
        <v>0</v>
      </c>
      <c r="E55" s="2"/>
      <c r="F55" s="2"/>
    </row>
    <row r="56" spans="1:6" ht="30" customHeight="1">
      <c r="A56" s="264" t="s">
        <v>358</v>
      </c>
      <c r="B56" s="233">
        <v>4667000</v>
      </c>
      <c r="C56" s="229">
        <v>41662894</v>
      </c>
      <c r="D56" s="230">
        <f t="shared" si="1"/>
        <v>-36995894</v>
      </c>
      <c r="E56" s="2"/>
      <c r="F56" s="2"/>
    </row>
    <row r="57" spans="1:6" ht="30" customHeight="1">
      <c r="A57" s="264" t="s">
        <v>359</v>
      </c>
      <c r="B57" s="233">
        <v>908000000</v>
      </c>
      <c r="C57" s="229">
        <v>778862000</v>
      </c>
      <c r="D57" s="230">
        <f t="shared" si="1"/>
        <v>129138000</v>
      </c>
      <c r="E57" s="2"/>
      <c r="F57" s="2"/>
    </row>
    <row r="58" spans="1:6" ht="30" customHeight="1">
      <c r="A58" s="264" t="s">
        <v>360</v>
      </c>
      <c r="B58" s="233">
        <v>526445392</v>
      </c>
      <c r="C58" s="229">
        <v>360055218</v>
      </c>
      <c r="D58" s="230">
        <f t="shared" si="1"/>
        <v>166390174</v>
      </c>
      <c r="E58" s="2"/>
      <c r="F58" s="2"/>
    </row>
    <row r="59" spans="1:6" ht="30" customHeight="1">
      <c r="A59" s="269" t="s">
        <v>361</v>
      </c>
      <c r="B59" s="252">
        <v>0</v>
      </c>
      <c r="C59" s="252">
        <v>39468373</v>
      </c>
      <c r="D59" s="267">
        <f t="shared" si="1"/>
        <v>-39468373</v>
      </c>
      <c r="E59" s="2"/>
      <c r="F59" s="2"/>
    </row>
    <row r="60" spans="1:6" ht="30" customHeight="1">
      <c r="A60" s="270" t="s">
        <v>362</v>
      </c>
      <c r="B60" s="265">
        <f>SUM(B61:B65)</f>
        <v>1125678240</v>
      </c>
      <c r="C60" s="265">
        <v>999184578</v>
      </c>
      <c r="D60" s="230">
        <f t="shared" si="1"/>
        <v>126493662</v>
      </c>
      <c r="E60" s="271"/>
    </row>
    <row r="61" spans="1:6" ht="30" customHeight="1">
      <c r="A61" s="270" t="s">
        <v>363</v>
      </c>
      <c r="B61" s="265">
        <v>524310081</v>
      </c>
      <c r="C61" s="265">
        <v>502992032</v>
      </c>
      <c r="D61" s="230">
        <f t="shared" si="1"/>
        <v>21318049</v>
      </c>
      <c r="E61" s="271"/>
    </row>
    <row r="62" spans="1:6" ht="30" customHeight="1">
      <c r="A62" s="270" t="s">
        <v>364</v>
      </c>
      <c r="B62" s="265">
        <v>223476340</v>
      </c>
      <c r="C62" s="265">
        <v>69610201</v>
      </c>
      <c r="D62" s="230">
        <f t="shared" si="1"/>
        <v>153866139</v>
      </c>
      <c r="E62" s="271"/>
    </row>
    <row r="63" spans="1:6" ht="30" customHeight="1">
      <c r="A63" s="270" t="s">
        <v>365</v>
      </c>
      <c r="B63" s="265">
        <v>347033639</v>
      </c>
      <c r="C63" s="265">
        <v>367294901</v>
      </c>
      <c r="D63" s="230">
        <f t="shared" si="1"/>
        <v>-20261262</v>
      </c>
      <c r="E63" s="271"/>
    </row>
    <row r="64" spans="1:6" ht="30" customHeight="1">
      <c r="A64" s="270" t="s">
        <v>366</v>
      </c>
      <c r="B64" s="265">
        <v>1000</v>
      </c>
      <c r="C64" s="265">
        <v>56570334</v>
      </c>
      <c r="D64" s="230">
        <f t="shared" si="1"/>
        <v>-56569334</v>
      </c>
      <c r="E64" s="271"/>
    </row>
    <row r="65" spans="1:5" ht="30" customHeight="1">
      <c r="A65" s="270" t="s">
        <v>367</v>
      </c>
      <c r="B65" s="265">
        <v>30857180</v>
      </c>
      <c r="C65" s="265">
        <v>2717110</v>
      </c>
      <c r="D65" s="267">
        <f t="shared" si="1"/>
        <v>28140070</v>
      </c>
      <c r="E65" s="271"/>
    </row>
    <row r="66" spans="1:5" ht="30" customHeight="1">
      <c r="A66" s="272" t="s">
        <v>368</v>
      </c>
      <c r="B66" s="273">
        <f>+B50+B60-B51</f>
        <v>1196325828</v>
      </c>
      <c r="C66" s="273">
        <v>941349882</v>
      </c>
      <c r="D66" s="203">
        <f t="shared" si="1"/>
        <v>254975946</v>
      </c>
      <c r="E66" s="271"/>
    </row>
    <row r="67" spans="1:5" ht="30" customHeight="1">
      <c r="A67" s="270" t="s">
        <v>369</v>
      </c>
      <c r="B67" s="265"/>
      <c r="C67" s="265"/>
      <c r="D67" s="230">
        <f t="shared" si="1"/>
        <v>0</v>
      </c>
      <c r="E67" s="271"/>
    </row>
    <row r="68" spans="1:5" ht="30" customHeight="1">
      <c r="A68" s="272" t="s">
        <v>370</v>
      </c>
      <c r="B68" s="273"/>
      <c r="C68" s="273"/>
      <c r="D68" s="203">
        <f t="shared" si="1"/>
        <v>0</v>
      </c>
      <c r="E68" s="271"/>
    </row>
    <row r="69" spans="1:5" ht="30" customHeight="1">
      <c r="A69" s="268" t="s">
        <v>371</v>
      </c>
      <c r="B69" s="274"/>
      <c r="C69" s="274"/>
      <c r="D69" s="267">
        <f t="shared" si="1"/>
        <v>0</v>
      </c>
      <c r="E69" s="271"/>
    </row>
    <row r="70" spans="1:5" ht="30" customHeight="1" thickBot="1">
      <c r="A70" s="275" t="s">
        <v>372</v>
      </c>
      <c r="B70" s="276">
        <f>B66</f>
        <v>1196325828</v>
      </c>
      <c r="C70" s="276">
        <v>941349882</v>
      </c>
      <c r="D70" s="240">
        <f t="shared" si="1"/>
        <v>254975946</v>
      </c>
      <c r="E70" s="271"/>
    </row>
    <row r="71" spans="1:5" ht="7.5" customHeight="1" thickTop="1" thickBot="1">
      <c r="A71" s="277"/>
      <c r="B71" s="278"/>
      <c r="C71" s="279"/>
      <c r="D71" s="280"/>
      <c r="E71" s="271"/>
    </row>
  </sheetData>
  <mergeCells count="2">
    <mergeCell ref="A9:A10"/>
    <mergeCell ref="D9:D10"/>
  </mergeCells>
  <phoneticPr fontId="3" type="noConversion"/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7"/>
  <sheetViews>
    <sheetView workbookViewId="0">
      <selection activeCell="H18" sqref="H18"/>
    </sheetView>
  </sheetViews>
  <sheetFormatPr defaultRowHeight="13.5"/>
  <cols>
    <col min="1" max="1" width="29.25" style="4" customWidth="1"/>
    <col min="2" max="2" width="19.375" style="234" customWidth="1"/>
    <col min="3" max="3" width="19.25" style="234" customWidth="1"/>
    <col min="4" max="4" width="18.75" style="234" customWidth="1"/>
    <col min="5" max="256" width="9" style="4"/>
    <col min="257" max="257" width="29.25" style="4" customWidth="1"/>
    <col min="258" max="258" width="19.375" style="4" customWidth="1"/>
    <col min="259" max="259" width="19.25" style="4" customWidth="1"/>
    <col min="260" max="260" width="18.75" style="4" customWidth="1"/>
    <col min="261" max="512" width="9" style="4"/>
    <col min="513" max="513" width="29.25" style="4" customWidth="1"/>
    <col min="514" max="514" width="19.375" style="4" customWidth="1"/>
    <col min="515" max="515" width="19.25" style="4" customWidth="1"/>
    <col min="516" max="516" width="18.75" style="4" customWidth="1"/>
    <col min="517" max="768" width="9" style="4"/>
    <col min="769" max="769" width="29.25" style="4" customWidth="1"/>
    <col min="770" max="770" width="19.375" style="4" customWidth="1"/>
    <col min="771" max="771" width="19.25" style="4" customWidth="1"/>
    <col min="772" max="772" width="18.75" style="4" customWidth="1"/>
    <col min="773" max="1024" width="9" style="4"/>
    <col min="1025" max="1025" width="29.25" style="4" customWidth="1"/>
    <col min="1026" max="1026" width="19.375" style="4" customWidth="1"/>
    <col min="1027" max="1027" width="19.25" style="4" customWidth="1"/>
    <col min="1028" max="1028" width="18.75" style="4" customWidth="1"/>
    <col min="1029" max="1280" width="9" style="4"/>
    <col min="1281" max="1281" width="29.25" style="4" customWidth="1"/>
    <col min="1282" max="1282" width="19.375" style="4" customWidth="1"/>
    <col min="1283" max="1283" width="19.25" style="4" customWidth="1"/>
    <col min="1284" max="1284" width="18.75" style="4" customWidth="1"/>
    <col min="1285" max="1536" width="9" style="4"/>
    <col min="1537" max="1537" width="29.25" style="4" customWidth="1"/>
    <col min="1538" max="1538" width="19.375" style="4" customWidth="1"/>
    <col min="1539" max="1539" width="19.25" style="4" customWidth="1"/>
    <col min="1540" max="1540" width="18.75" style="4" customWidth="1"/>
    <col min="1541" max="1792" width="9" style="4"/>
    <col min="1793" max="1793" width="29.25" style="4" customWidth="1"/>
    <col min="1794" max="1794" width="19.375" style="4" customWidth="1"/>
    <col min="1795" max="1795" width="19.25" style="4" customWidth="1"/>
    <col min="1796" max="1796" width="18.75" style="4" customWidth="1"/>
    <col min="1797" max="2048" width="9" style="4"/>
    <col min="2049" max="2049" width="29.25" style="4" customWidth="1"/>
    <col min="2050" max="2050" width="19.375" style="4" customWidth="1"/>
    <col min="2051" max="2051" width="19.25" style="4" customWidth="1"/>
    <col min="2052" max="2052" width="18.75" style="4" customWidth="1"/>
    <col min="2053" max="2304" width="9" style="4"/>
    <col min="2305" max="2305" width="29.25" style="4" customWidth="1"/>
    <col min="2306" max="2306" width="19.375" style="4" customWidth="1"/>
    <col min="2307" max="2307" width="19.25" style="4" customWidth="1"/>
    <col min="2308" max="2308" width="18.75" style="4" customWidth="1"/>
    <col min="2309" max="2560" width="9" style="4"/>
    <col min="2561" max="2561" width="29.25" style="4" customWidth="1"/>
    <col min="2562" max="2562" width="19.375" style="4" customWidth="1"/>
    <col min="2563" max="2563" width="19.25" style="4" customWidth="1"/>
    <col min="2564" max="2564" width="18.75" style="4" customWidth="1"/>
    <col min="2565" max="2816" width="9" style="4"/>
    <col min="2817" max="2817" width="29.25" style="4" customWidth="1"/>
    <col min="2818" max="2818" width="19.375" style="4" customWidth="1"/>
    <col min="2819" max="2819" width="19.25" style="4" customWidth="1"/>
    <col min="2820" max="2820" width="18.75" style="4" customWidth="1"/>
    <col min="2821" max="3072" width="9" style="4"/>
    <col min="3073" max="3073" width="29.25" style="4" customWidth="1"/>
    <col min="3074" max="3074" width="19.375" style="4" customWidth="1"/>
    <col min="3075" max="3075" width="19.25" style="4" customWidth="1"/>
    <col min="3076" max="3076" width="18.75" style="4" customWidth="1"/>
    <col min="3077" max="3328" width="9" style="4"/>
    <col min="3329" max="3329" width="29.25" style="4" customWidth="1"/>
    <col min="3330" max="3330" width="19.375" style="4" customWidth="1"/>
    <col min="3331" max="3331" width="19.25" style="4" customWidth="1"/>
    <col min="3332" max="3332" width="18.75" style="4" customWidth="1"/>
    <col min="3333" max="3584" width="9" style="4"/>
    <col min="3585" max="3585" width="29.25" style="4" customWidth="1"/>
    <col min="3586" max="3586" width="19.375" style="4" customWidth="1"/>
    <col min="3587" max="3587" width="19.25" style="4" customWidth="1"/>
    <col min="3588" max="3588" width="18.75" style="4" customWidth="1"/>
    <col min="3589" max="3840" width="9" style="4"/>
    <col min="3841" max="3841" width="29.25" style="4" customWidth="1"/>
    <col min="3842" max="3842" width="19.375" style="4" customWidth="1"/>
    <col min="3843" max="3843" width="19.25" style="4" customWidth="1"/>
    <col min="3844" max="3844" width="18.75" style="4" customWidth="1"/>
    <col min="3845" max="4096" width="9" style="4"/>
    <col min="4097" max="4097" width="29.25" style="4" customWidth="1"/>
    <col min="4098" max="4098" width="19.375" style="4" customWidth="1"/>
    <col min="4099" max="4099" width="19.25" style="4" customWidth="1"/>
    <col min="4100" max="4100" width="18.75" style="4" customWidth="1"/>
    <col min="4101" max="4352" width="9" style="4"/>
    <col min="4353" max="4353" width="29.25" style="4" customWidth="1"/>
    <col min="4354" max="4354" width="19.375" style="4" customWidth="1"/>
    <col min="4355" max="4355" width="19.25" style="4" customWidth="1"/>
    <col min="4356" max="4356" width="18.75" style="4" customWidth="1"/>
    <col min="4357" max="4608" width="9" style="4"/>
    <col min="4609" max="4609" width="29.25" style="4" customWidth="1"/>
    <col min="4610" max="4610" width="19.375" style="4" customWidth="1"/>
    <col min="4611" max="4611" width="19.25" style="4" customWidth="1"/>
    <col min="4612" max="4612" width="18.75" style="4" customWidth="1"/>
    <col min="4613" max="4864" width="9" style="4"/>
    <col min="4865" max="4865" width="29.25" style="4" customWidth="1"/>
    <col min="4866" max="4866" width="19.375" style="4" customWidth="1"/>
    <col min="4867" max="4867" width="19.25" style="4" customWidth="1"/>
    <col min="4868" max="4868" width="18.75" style="4" customWidth="1"/>
    <col min="4869" max="5120" width="9" style="4"/>
    <col min="5121" max="5121" width="29.25" style="4" customWidth="1"/>
    <col min="5122" max="5122" width="19.375" style="4" customWidth="1"/>
    <col min="5123" max="5123" width="19.25" style="4" customWidth="1"/>
    <col min="5124" max="5124" width="18.75" style="4" customWidth="1"/>
    <col min="5125" max="5376" width="9" style="4"/>
    <col min="5377" max="5377" width="29.25" style="4" customWidth="1"/>
    <col min="5378" max="5378" width="19.375" style="4" customWidth="1"/>
    <col min="5379" max="5379" width="19.25" style="4" customWidth="1"/>
    <col min="5380" max="5380" width="18.75" style="4" customWidth="1"/>
    <col min="5381" max="5632" width="9" style="4"/>
    <col min="5633" max="5633" width="29.25" style="4" customWidth="1"/>
    <col min="5634" max="5634" width="19.375" style="4" customWidth="1"/>
    <col min="5635" max="5635" width="19.25" style="4" customWidth="1"/>
    <col min="5636" max="5636" width="18.75" style="4" customWidth="1"/>
    <col min="5637" max="5888" width="9" style="4"/>
    <col min="5889" max="5889" width="29.25" style="4" customWidth="1"/>
    <col min="5890" max="5890" width="19.375" style="4" customWidth="1"/>
    <col min="5891" max="5891" width="19.25" style="4" customWidth="1"/>
    <col min="5892" max="5892" width="18.75" style="4" customWidth="1"/>
    <col min="5893" max="6144" width="9" style="4"/>
    <col min="6145" max="6145" width="29.25" style="4" customWidth="1"/>
    <col min="6146" max="6146" width="19.375" style="4" customWidth="1"/>
    <col min="6147" max="6147" width="19.25" style="4" customWidth="1"/>
    <col min="6148" max="6148" width="18.75" style="4" customWidth="1"/>
    <col min="6149" max="6400" width="9" style="4"/>
    <col min="6401" max="6401" width="29.25" style="4" customWidth="1"/>
    <col min="6402" max="6402" width="19.375" style="4" customWidth="1"/>
    <col min="6403" max="6403" width="19.25" style="4" customWidth="1"/>
    <col min="6404" max="6404" width="18.75" style="4" customWidth="1"/>
    <col min="6405" max="6656" width="9" style="4"/>
    <col min="6657" max="6657" width="29.25" style="4" customWidth="1"/>
    <col min="6658" max="6658" width="19.375" style="4" customWidth="1"/>
    <col min="6659" max="6659" width="19.25" style="4" customWidth="1"/>
    <col min="6660" max="6660" width="18.75" style="4" customWidth="1"/>
    <col min="6661" max="6912" width="9" style="4"/>
    <col min="6913" max="6913" width="29.25" style="4" customWidth="1"/>
    <col min="6914" max="6914" width="19.375" style="4" customWidth="1"/>
    <col min="6915" max="6915" width="19.25" style="4" customWidth="1"/>
    <col min="6916" max="6916" width="18.75" style="4" customWidth="1"/>
    <col min="6917" max="7168" width="9" style="4"/>
    <col min="7169" max="7169" width="29.25" style="4" customWidth="1"/>
    <col min="7170" max="7170" width="19.375" style="4" customWidth="1"/>
    <col min="7171" max="7171" width="19.25" style="4" customWidth="1"/>
    <col min="7172" max="7172" width="18.75" style="4" customWidth="1"/>
    <col min="7173" max="7424" width="9" style="4"/>
    <col min="7425" max="7425" width="29.25" style="4" customWidth="1"/>
    <col min="7426" max="7426" width="19.375" style="4" customWidth="1"/>
    <col min="7427" max="7427" width="19.25" style="4" customWidth="1"/>
    <col min="7428" max="7428" width="18.75" style="4" customWidth="1"/>
    <col min="7429" max="7680" width="9" style="4"/>
    <col min="7681" max="7681" width="29.25" style="4" customWidth="1"/>
    <col min="7682" max="7682" width="19.375" style="4" customWidth="1"/>
    <col min="7683" max="7683" width="19.25" style="4" customWidth="1"/>
    <col min="7684" max="7684" width="18.75" style="4" customWidth="1"/>
    <col min="7685" max="7936" width="9" style="4"/>
    <col min="7937" max="7937" width="29.25" style="4" customWidth="1"/>
    <col min="7938" max="7938" width="19.375" style="4" customWidth="1"/>
    <col min="7939" max="7939" width="19.25" style="4" customWidth="1"/>
    <col min="7940" max="7940" width="18.75" style="4" customWidth="1"/>
    <col min="7941" max="8192" width="9" style="4"/>
    <col min="8193" max="8193" width="29.25" style="4" customWidth="1"/>
    <col min="8194" max="8194" width="19.375" style="4" customWidth="1"/>
    <col min="8195" max="8195" width="19.25" style="4" customWidth="1"/>
    <col min="8196" max="8196" width="18.75" style="4" customWidth="1"/>
    <col min="8197" max="8448" width="9" style="4"/>
    <col min="8449" max="8449" width="29.25" style="4" customWidth="1"/>
    <col min="8450" max="8450" width="19.375" style="4" customWidth="1"/>
    <col min="8451" max="8451" width="19.25" style="4" customWidth="1"/>
    <col min="8452" max="8452" width="18.75" style="4" customWidth="1"/>
    <col min="8453" max="8704" width="9" style="4"/>
    <col min="8705" max="8705" width="29.25" style="4" customWidth="1"/>
    <col min="8706" max="8706" width="19.375" style="4" customWidth="1"/>
    <col min="8707" max="8707" width="19.25" style="4" customWidth="1"/>
    <col min="8708" max="8708" width="18.75" style="4" customWidth="1"/>
    <col min="8709" max="8960" width="9" style="4"/>
    <col min="8961" max="8961" width="29.25" style="4" customWidth="1"/>
    <col min="8962" max="8962" width="19.375" style="4" customWidth="1"/>
    <col min="8963" max="8963" width="19.25" style="4" customWidth="1"/>
    <col min="8964" max="8964" width="18.75" style="4" customWidth="1"/>
    <col min="8965" max="9216" width="9" style="4"/>
    <col min="9217" max="9217" width="29.25" style="4" customWidth="1"/>
    <col min="9218" max="9218" width="19.375" style="4" customWidth="1"/>
    <col min="9219" max="9219" width="19.25" style="4" customWidth="1"/>
    <col min="9220" max="9220" width="18.75" style="4" customWidth="1"/>
    <col min="9221" max="9472" width="9" style="4"/>
    <col min="9473" max="9473" width="29.25" style="4" customWidth="1"/>
    <col min="9474" max="9474" width="19.375" style="4" customWidth="1"/>
    <col min="9475" max="9475" width="19.25" style="4" customWidth="1"/>
    <col min="9476" max="9476" width="18.75" style="4" customWidth="1"/>
    <col min="9477" max="9728" width="9" style="4"/>
    <col min="9729" max="9729" width="29.25" style="4" customWidth="1"/>
    <col min="9730" max="9730" width="19.375" style="4" customWidth="1"/>
    <col min="9731" max="9731" width="19.25" style="4" customWidth="1"/>
    <col min="9732" max="9732" width="18.75" style="4" customWidth="1"/>
    <col min="9733" max="9984" width="9" style="4"/>
    <col min="9985" max="9985" width="29.25" style="4" customWidth="1"/>
    <col min="9986" max="9986" width="19.375" style="4" customWidth="1"/>
    <col min="9987" max="9987" width="19.25" style="4" customWidth="1"/>
    <col min="9988" max="9988" width="18.75" style="4" customWidth="1"/>
    <col min="9989" max="10240" width="9" style="4"/>
    <col min="10241" max="10241" width="29.25" style="4" customWidth="1"/>
    <col min="10242" max="10242" width="19.375" style="4" customWidth="1"/>
    <col min="10243" max="10243" width="19.25" style="4" customWidth="1"/>
    <col min="10244" max="10244" width="18.75" style="4" customWidth="1"/>
    <col min="10245" max="10496" width="9" style="4"/>
    <col min="10497" max="10497" width="29.25" style="4" customWidth="1"/>
    <col min="10498" max="10498" width="19.375" style="4" customWidth="1"/>
    <col min="10499" max="10499" width="19.25" style="4" customWidth="1"/>
    <col min="10500" max="10500" width="18.75" style="4" customWidth="1"/>
    <col min="10501" max="10752" width="9" style="4"/>
    <col min="10753" max="10753" width="29.25" style="4" customWidth="1"/>
    <col min="10754" max="10754" width="19.375" style="4" customWidth="1"/>
    <col min="10755" max="10755" width="19.25" style="4" customWidth="1"/>
    <col min="10756" max="10756" width="18.75" style="4" customWidth="1"/>
    <col min="10757" max="11008" width="9" style="4"/>
    <col min="11009" max="11009" width="29.25" style="4" customWidth="1"/>
    <col min="11010" max="11010" width="19.375" style="4" customWidth="1"/>
    <col min="11011" max="11011" width="19.25" style="4" customWidth="1"/>
    <col min="11012" max="11012" width="18.75" style="4" customWidth="1"/>
    <col min="11013" max="11264" width="9" style="4"/>
    <col min="11265" max="11265" width="29.25" style="4" customWidth="1"/>
    <col min="11266" max="11266" width="19.375" style="4" customWidth="1"/>
    <col min="11267" max="11267" width="19.25" style="4" customWidth="1"/>
    <col min="11268" max="11268" width="18.75" style="4" customWidth="1"/>
    <col min="11269" max="11520" width="9" style="4"/>
    <col min="11521" max="11521" width="29.25" style="4" customWidth="1"/>
    <col min="11522" max="11522" width="19.375" style="4" customWidth="1"/>
    <col min="11523" max="11523" width="19.25" style="4" customWidth="1"/>
    <col min="11524" max="11524" width="18.75" style="4" customWidth="1"/>
    <col min="11525" max="11776" width="9" style="4"/>
    <col min="11777" max="11777" width="29.25" style="4" customWidth="1"/>
    <col min="11778" max="11778" width="19.375" style="4" customWidth="1"/>
    <col min="11779" max="11779" width="19.25" style="4" customWidth="1"/>
    <col min="11780" max="11780" width="18.75" style="4" customWidth="1"/>
    <col min="11781" max="12032" width="9" style="4"/>
    <col min="12033" max="12033" width="29.25" style="4" customWidth="1"/>
    <col min="12034" max="12034" width="19.375" style="4" customWidth="1"/>
    <col min="12035" max="12035" width="19.25" style="4" customWidth="1"/>
    <col min="12036" max="12036" width="18.75" style="4" customWidth="1"/>
    <col min="12037" max="12288" width="9" style="4"/>
    <col min="12289" max="12289" width="29.25" style="4" customWidth="1"/>
    <col min="12290" max="12290" width="19.375" style="4" customWidth="1"/>
    <col min="12291" max="12291" width="19.25" style="4" customWidth="1"/>
    <col min="12292" max="12292" width="18.75" style="4" customWidth="1"/>
    <col min="12293" max="12544" width="9" style="4"/>
    <col min="12545" max="12545" width="29.25" style="4" customWidth="1"/>
    <col min="12546" max="12546" width="19.375" style="4" customWidth="1"/>
    <col min="12547" max="12547" width="19.25" style="4" customWidth="1"/>
    <col min="12548" max="12548" width="18.75" style="4" customWidth="1"/>
    <col min="12549" max="12800" width="9" style="4"/>
    <col min="12801" max="12801" width="29.25" style="4" customWidth="1"/>
    <col min="12802" max="12802" width="19.375" style="4" customWidth="1"/>
    <col min="12803" max="12803" width="19.25" style="4" customWidth="1"/>
    <col min="12804" max="12804" width="18.75" style="4" customWidth="1"/>
    <col min="12805" max="13056" width="9" style="4"/>
    <col min="13057" max="13057" width="29.25" style="4" customWidth="1"/>
    <col min="13058" max="13058" width="19.375" style="4" customWidth="1"/>
    <col min="13059" max="13059" width="19.25" style="4" customWidth="1"/>
    <col min="13060" max="13060" width="18.75" style="4" customWidth="1"/>
    <col min="13061" max="13312" width="9" style="4"/>
    <col min="13313" max="13313" width="29.25" style="4" customWidth="1"/>
    <col min="13314" max="13314" width="19.375" style="4" customWidth="1"/>
    <col min="13315" max="13315" width="19.25" style="4" customWidth="1"/>
    <col min="13316" max="13316" width="18.75" style="4" customWidth="1"/>
    <col min="13317" max="13568" width="9" style="4"/>
    <col min="13569" max="13569" width="29.25" style="4" customWidth="1"/>
    <col min="13570" max="13570" width="19.375" style="4" customWidth="1"/>
    <col min="13571" max="13571" width="19.25" style="4" customWidth="1"/>
    <col min="13572" max="13572" width="18.75" style="4" customWidth="1"/>
    <col min="13573" max="13824" width="9" style="4"/>
    <col min="13825" max="13825" width="29.25" style="4" customWidth="1"/>
    <col min="13826" max="13826" width="19.375" style="4" customWidth="1"/>
    <col min="13827" max="13827" width="19.25" style="4" customWidth="1"/>
    <col min="13828" max="13828" width="18.75" style="4" customWidth="1"/>
    <col min="13829" max="14080" width="9" style="4"/>
    <col min="14081" max="14081" width="29.25" style="4" customWidth="1"/>
    <col min="14082" max="14082" width="19.375" style="4" customWidth="1"/>
    <col min="14083" max="14083" width="19.25" style="4" customWidth="1"/>
    <col min="14084" max="14084" width="18.75" style="4" customWidth="1"/>
    <col min="14085" max="14336" width="9" style="4"/>
    <col min="14337" max="14337" width="29.25" style="4" customWidth="1"/>
    <col min="14338" max="14338" width="19.375" style="4" customWidth="1"/>
    <col min="14339" max="14339" width="19.25" style="4" customWidth="1"/>
    <col min="14340" max="14340" width="18.75" style="4" customWidth="1"/>
    <col min="14341" max="14592" width="9" style="4"/>
    <col min="14593" max="14593" width="29.25" style="4" customWidth="1"/>
    <col min="14594" max="14594" width="19.375" style="4" customWidth="1"/>
    <col min="14595" max="14595" width="19.25" style="4" customWidth="1"/>
    <col min="14596" max="14596" width="18.75" style="4" customWidth="1"/>
    <col min="14597" max="14848" width="9" style="4"/>
    <col min="14849" max="14849" width="29.25" style="4" customWidth="1"/>
    <col min="14850" max="14850" width="19.375" style="4" customWidth="1"/>
    <col min="14851" max="14851" width="19.25" style="4" customWidth="1"/>
    <col min="14852" max="14852" width="18.75" style="4" customWidth="1"/>
    <col min="14853" max="15104" width="9" style="4"/>
    <col min="15105" max="15105" width="29.25" style="4" customWidth="1"/>
    <col min="15106" max="15106" width="19.375" style="4" customWidth="1"/>
    <col min="15107" max="15107" width="19.25" style="4" customWidth="1"/>
    <col min="15108" max="15108" width="18.75" style="4" customWidth="1"/>
    <col min="15109" max="15360" width="9" style="4"/>
    <col min="15361" max="15361" width="29.25" style="4" customWidth="1"/>
    <col min="15362" max="15362" width="19.375" style="4" customWidth="1"/>
    <col min="15363" max="15363" width="19.25" style="4" customWidth="1"/>
    <col min="15364" max="15364" width="18.75" style="4" customWidth="1"/>
    <col min="15365" max="15616" width="9" style="4"/>
    <col min="15617" max="15617" width="29.25" style="4" customWidth="1"/>
    <col min="15618" max="15618" width="19.375" style="4" customWidth="1"/>
    <col min="15619" max="15619" width="19.25" style="4" customWidth="1"/>
    <col min="15620" max="15620" width="18.75" style="4" customWidth="1"/>
    <col min="15621" max="15872" width="9" style="4"/>
    <col min="15873" max="15873" width="29.25" style="4" customWidth="1"/>
    <col min="15874" max="15874" width="19.375" style="4" customWidth="1"/>
    <col min="15875" max="15875" width="19.25" style="4" customWidth="1"/>
    <col min="15876" max="15876" width="18.75" style="4" customWidth="1"/>
    <col min="15877" max="16128" width="9" style="4"/>
    <col min="16129" max="16129" width="29.25" style="4" customWidth="1"/>
    <col min="16130" max="16130" width="19.375" style="4" customWidth="1"/>
    <col min="16131" max="16131" width="19.25" style="4" customWidth="1"/>
    <col min="16132" max="16132" width="18.75" style="4" customWidth="1"/>
    <col min="16133" max="16384" width="9" style="4"/>
  </cols>
  <sheetData>
    <row r="1" spans="1:9" ht="14.25">
      <c r="A1" s="281"/>
      <c r="B1" s="282"/>
      <c r="C1" s="282"/>
      <c r="D1" s="282"/>
      <c r="E1" s="2"/>
      <c r="F1" s="2"/>
      <c r="G1" s="2"/>
      <c r="H1" s="2"/>
    </row>
    <row r="2" spans="1:9" ht="14.25">
      <c r="A2" s="2"/>
      <c r="B2" s="282"/>
      <c r="C2" s="282"/>
      <c r="D2" s="282"/>
      <c r="E2" s="2"/>
      <c r="F2" s="2"/>
      <c r="G2" s="2"/>
      <c r="H2" s="2"/>
    </row>
    <row r="3" spans="1:9" ht="18.75">
      <c r="A3" s="283" t="s">
        <v>373</v>
      </c>
      <c r="B3" s="282"/>
      <c r="C3" s="282"/>
      <c r="D3" s="282"/>
      <c r="E3" s="2"/>
      <c r="F3" s="2"/>
      <c r="G3" s="2"/>
      <c r="H3" s="2"/>
    </row>
    <row r="4" spans="1:9" ht="18.75">
      <c r="A4" s="283"/>
      <c r="B4" s="282"/>
      <c r="C4" s="282"/>
      <c r="D4" s="282"/>
      <c r="E4" s="2"/>
      <c r="F4" s="2"/>
      <c r="G4" s="2"/>
      <c r="H4" s="2"/>
    </row>
    <row r="5" spans="1:9" ht="14.25">
      <c r="A5" s="259" t="s">
        <v>305</v>
      </c>
      <c r="B5" s="282"/>
      <c r="C5" s="282"/>
      <c r="D5" s="282"/>
      <c r="E5" s="2"/>
      <c r="F5" s="2"/>
      <c r="G5" s="2"/>
      <c r="H5" s="2"/>
      <c r="I5" s="2"/>
    </row>
    <row r="6" spans="1:9" ht="14.25">
      <c r="A6" s="259" t="s">
        <v>306</v>
      </c>
      <c r="B6" s="282"/>
      <c r="C6" s="282"/>
      <c r="D6" s="282"/>
      <c r="E6" s="2"/>
      <c r="F6" s="2"/>
      <c r="G6" s="2"/>
      <c r="H6" s="2"/>
      <c r="I6" s="2"/>
    </row>
    <row r="7" spans="1:9" ht="14.25">
      <c r="A7" s="259"/>
      <c r="B7" s="282"/>
      <c r="C7" s="282"/>
      <c r="D7" s="282"/>
      <c r="E7" s="2"/>
      <c r="F7" s="2"/>
      <c r="G7" s="2"/>
      <c r="H7" s="2"/>
      <c r="I7" s="2"/>
    </row>
    <row r="8" spans="1:9" ht="14.25">
      <c r="A8" s="2" t="s">
        <v>374</v>
      </c>
      <c r="B8" s="282"/>
      <c r="C8" s="282" t="s">
        <v>202</v>
      </c>
      <c r="D8" s="284" t="s">
        <v>375</v>
      </c>
      <c r="E8" s="2"/>
      <c r="F8" s="2"/>
      <c r="G8" s="2"/>
      <c r="H8" s="2"/>
    </row>
    <row r="9" spans="1:9" ht="5.25" customHeight="1" thickBot="1">
      <c r="A9" s="281"/>
      <c r="B9" s="282"/>
      <c r="C9" s="282"/>
      <c r="D9" s="282"/>
      <c r="E9" s="2"/>
      <c r="F9" s="2"/>
      <c r="G9" s="2"/>
      <c r="H9" s="2"/>
    </row>
    <row r="10" spans="1:9" ht="26.25" customHeight="1">
      <c r="A10" s="411" t="s">
        <v>309</v>
      </c>
      <c r="B10" s="285" t="s">
        <v>376</v>
      </c>
      <c r="C10" s="285" t="s">
        <v>377</v>
      </c>
      <c r="D10" s="286" t="s">
        <v>378</v>
      </c>
      <c r="E10" s="2"/>
      <c r="F10" s="2"/>
      <c r="G10" s="2"/>
      <c r="H10" s="2"/>
    </row>
    <row r="11" spans="1:9" ht="26.25" customHeight="1">
      <c r="A11" s="412"/>
      <c r="B11" s="287" t="s">
        <v>238</v>
      </c>
      <c r="C11" s="287" t="s">
        <v>239</v>
      </c>
      <c r="D11" s="288" t="s">
        <v>379</v>
      </c>
      <c r="E11" s="2"/>
      <c r="F11" s="2"/>
      <c r="G11" s="2"/>
      <c r="H11" s="2"/>
    </row>
    <row r="12" spans="1:9" ht="30" customHeight="1">
      <c r="A12" s="289" t="s">
        <v>380</v>
      </c>
      <c r="B12" s="290">
        <f>B13+B14</f>
        <v>20710966872</v>
      </c>
      <c r="C12" s="291">
        <v>18409566872</v>
      </c>
      <c r="D12" s="292">
        <f>+B12-C12</f>
        <v>2301400000</v>
      </c>
      <c r="E12" s="2"/>
      <c r="F12" s="2"/>
      <c r="G12" s="2"/>
      <c r="H12" s="2"/>
    </row>
    <row r="13" spans="1:9" ht="30" customHeight="1">
      <c r="A13" s="293" t="s">
        <v>381</v>
      </c>
      <c r="B13" s="290">
        <v>1850000000</v>
      </c>
      <c r="C13" s="291">
        <v>1850000000</v>
      </c>
      <c r="D13" s="294">
        <f t="shared" ref="D13:D28" si="0">+B13-C13</f>
        <v>0</v>
      </c>
      <c r="E13" s="2"/>
      <c r="F13" s="2"/>
      <c r="G13" s="2"/>
      <c r="H13" s="2"/>
    </row>
    <row r="14" spans="1:9" ht="30" customHeight="1">
      <c r="A14" s="293" t="s">
        <v>382</v>
      </c>
      <c r="B14" s="290">
        <v>18860966872</v>
      </c>
      <c r="C14" s="291">
        <v>16559566872</v>
      </c>
      <c r="D14" s="294">
        <f t="shared" si="0"/>
        <v>2301400000</v>
      </c>
      <c r="E14" s="2"/>
      <c r="F14" s="2"/>
      <c r="G14" s="2"/>
      <c r="H14" s="2"/>
    </row>
    <row r="15" spans="1:9" ht="30" customHeight="1">
      <c r="A15" s="295" t="s">
        <v>383</v>
      </c>
      <c r="B15" s="296">
        <f>B16</f>
        <v>0</v>
      </c>
      <c r="C15" s="297">
        <v>0</v>
      </c>
      <c r="D15" s="294">
        <f t="shared" si="0"/>
        <v>0</v>
      </c>
      <c r="E15" s="2"/>
      <c r="F15" s="2"/>
      <c r="G15" s="2"/>
      <c r="H15" s="2"/>
    </row>
    <row r="16" spans="1:9" ht="30" customHeight="1">
      <c r="A16" s="293" t="s">
        <v>384</v>
      </c>
      <c r="B16" s="290"/>
      <c r="C16" s="291"/>
      <c r="D16" s="294">
        <f t="shared" si="0"/>
        <v>0</v>
      </c>
      <c r="E16" s="2"/>
      <c r="F16" s="2"/>
      <c r="G16" s="2"/>
      <c r="H16" s="2"/>
    </row>
    <row r="17" spans="1:8" ht="30" customHeight="1">
      <c r="A17" s="293" t="s">
        <v>385</v>
      </c>
      <c r="B17" s="290"/>
      <c r="C17" s="291"/>
      <c r="D17" s="294">
        <f t="shared" si="0"/>
        <v>0</v>
      </c>
      <c r="E17" s="2"/>
      <c r="F17" s="2"/>
      <c r="G17" s="2"/>
      <c r="H17" s="2"/>
    </row>
    <row r="18" spans="1:8" ht="30" customHeight="1">
      <c r="A18" s="298" t="s">
        <v>386</v>
      </c>
      <c r="B18" s="290">
        <v>-8912564425.6666641</v>
      </c>
      <c r="C18" s="291">
        <v>-7716238598</v>
      </c>
      <c r="D18" s="294">
        <f t="shared" si="0"/>
        <v>-1196325827.6666641</v>
      </c>
      <c r="E18" s="2"/>
      <c r="F18" s="2"/>
      <c r="G18" s="2"/>
      <c r="H18" s="2"/>
    </row>
    <row r="19" spans="1:8" ht="30" customHeight="1">
      <c r="A19" s="293" t="s">
        <v>387</v>
      </c>
      <c r="B19" s="290">
        <v>-7716238597.6666679</v>
      </c>
      <c r="C19" s="291">
        <v>-6774888716</v>
      </c>
      <c r="D19" s="294">
        <f t="shared" si="0"/>
        <v>-941349881.66666794</v>
      </c>
      <c r="E19" s="2"/>
      <c r="F19" s="2"/>
      <c r="G19" s="2"/>
      <c r="H19" s="2"/>
    </row>
    <row r="20" spans="1:8" ht="30" customHeight="1">
      <c r="A20" s="293" t="s">
        <v>388</v>
      </c>
      <c r="B20" s="299"/>
      <c r="C20" s="300"/>
      <c r="D20" s="294">
        <f t="shared" si="0"/>
        <v>0</v>
      </c>
      <c r="E20" s="2"/>
      <c r="F20" s="2"/>
      <c r="G20" s="2"/>
      <c r="H20" s="2"/>
    </row>
    <row r="21" spans="1:8" ht="30" customHeight="1">
      <c r="A21" s="293" t="s">
        <v>389</v>
      </c>
      <c r="B21" s="299">
        <v>0</v>
      </c>
      <c r="C21" s="300">
        <v>0</v>
      </c>
      <c r="D21" s="294">
        <f t="shared" si="0"/>
        <v>0</v>
      </c>
      <c r="E21" s="2"/>
      <c r="F21" s="2"/>
      <c r="G21" s="2"/>
      <c r="H21" s="2"/>
    </row>
    <row r="22" spans="1:8" ht="30" customHeight="1">
      <c r="A22" s="293" t="s">
        <v>390</v>
      </c>
      <c r="B22" s="290">
        <v>-1196325827.9999962</v>
      </c>
      <c r="C22" s="291">
        <v>-941349882</v>
      </c>
      <c r="D22" s="294">
        <f t="shared" si="0"/>
        <v>-254975945.99999619</v>
      </c>
      <c r="E22" s="2"/>
      <c r="F22" s="2"/>
      <c r="G22" s="2"/>
      <c r="H22" s="2"/>
    </row>
    <row r="23" spans="1:8" ht="30" customHeight="1">
      <c r="A23" s="298" t="s">
        <v>391</v>
      </c>
      <c r="B23" s="299">
        <f>+B24</f>
        <v>0</v>
      </c>
      <c r="C23" s="291">
        <v>0</v>
      </c>
      <c r="D23" s="294">
        <f t="shared" si="0"/>
        <v>0</v>
      </c>
      <c r="E23" s="2"/>
      <c r="F23" s="2"/>
      <c r="G23" s="2"/>
      <c r="H23" s="2"/>
    </row>
    <row r="24" spans="1:8" ht="30" customHeight="1">
      <c r="A24" s="293" t="s">
        <v>392</v>
      </c>
      <c r="B24" s="290"/>
      <c r="C24" s="291"/>
      <c r="D24" s="294">
        <f t="shared" si="0"/>
        <v>0</v>
      </c>
      <c r="E24" s="2"/>
      <c r="F24" s="2"/>
      <c r="G24" s="2"/>
      <c r="H24" s="2"/>
    </row>
    <row r="25" spans="1:8" ht="30" customHeight="1">
      <c r="A25" s="298" t="s">
        <v>393</v>
      </c>
      <c r="B25" s="299">
        <v>0</v>
      </c>
      <c r="C25" s="300">
        <v>0</v>
      </c>
      <c r="D25" s="294">
        <f t="shared" si="0"/>
        <v>0</v>
      </c>
      <c r="E25" s="2"/>
      <c r="F25" s="2"/>
      <c r="G25" s="2"/>
      <c r="H25" s="2"/>
    </row>
    <row r="26" spans="1:8" ht="30" customHeight="1">
      <c r="A26" s="293" t="s">
        <v>394</v>
      </c>
      <c r="B26" s="299">
        <v>0</v>
      </c>
      <c r="C26" s="300">
        <v>0</v>
      </c>
      <c r="D26" s="294">
        <f t="shared" si="0"/>
        <v>0</v>
      </c>
      <c r="E26" s="2"/>
      <c r="F26" s="2"/>
      <c r="G26" s="2"/>
      <c r="H26" s="2"/>
    </row>
    <row r="27" spans="1:8" ht="30" customHeight="1">
      <c r="A27" s="293" t="s">
        <v>395</v>
      </c>
      <c r="B27" s="299">
        <v>0</v>
      </c>
      <c r="C27" s="300">
        <v>0</v>
      </c>
      <c r="D27" s="294">
        <f t="shared" si="0"/>
        <v>0</v>
      </c>
      <c r="E27" s="2"/>
      <c r="F27" s="2"/>
      <c r="G27" s="2"/>
      <c r="H27" s="2"/>
    </row>
    <row r="28" spans="1:8" ht="30" customHeight="1">
      <c r="A28" s="298" t="s">
        <v>396</v>
      </c>
      <c r="B28" s="290">
        <f>+B18+B23</f>
        <v>-8912564425.6666641</v>
      </c>
      <c r="C28" s="290">
        <v>-7716238598</v>
      </c>
      <c r="D28" s="294">
        <f t="shared" si="0"/>
        <v>-1196325827.6666641</v>
      </c>
      <c r="E28" s="2"/>
      <c r="F28" s="2"/>
      <c r="G28" s="2"/>
      <c r="H28" s="2"/>
    </row>
    <row r="29" spans="1:8" ht="7.5" customHeight="1" thickBot="1">
      <c r="A29" s="301"/>
      <c r="B29" s="302"/>
      <c r="C29" s="303"/>
      <c r="D29" s="304"/>
      <c r="E29" s="2"/>
      <c r="F29" s="2"/>
      <c r="G29" s="2"/>
      <c r="H29" s="2"/>
    </row>
    <row r="30" spans="1:8" ht="14.25">
      <c r="A30" s="2"/>
      <c r="B30" s="282"/>
      <c r="C30" s="282"/>
      <c r="D30" s="282"/>
      <c r="E30" s="2"/>
      <c r="F30" s="2"/>
      <c r="G30" s="2"/>
      <c r="H30" s="2"/>
    </row>
    <row r="31" spans="1:8" ht="14.25">
      <c r="A31" s="2"/>
      <c r="B31" s="282"/>
      <c r="C31" s="282"/>
      <c r="D31" s="282"/>
      <c r="E31" s="2"/>
      <c r="F31" s="2"/>
      <c r="G31" s="2"/>
      <c r="H31" s="2"/>
    </row>
    <row r="32" spans="1:8" ht="14.25">
      <c r="A32" s="2"/>
      <c r="B32" s="282"/>
      <c r="C32" s="282"/>
      <c r="D32" s="282"/>
      <c r="E32" s="2"/>
      <c r="F32" s="2"/>
      <c r="G32" s="2"/>
      <c r="H32" s="2"/>
    </row>
    <row r="33" spans="1:8" ht="14.25">
      <c r="A33" s="2"/>
      <c r="B33" s="282"/>
      <c r="C33" s="282"/>
      <c r="D33" s="282"/>
      <c r="E33" s="2"/>
      <c r="F33" s="2"/>
      <c r="G33" s="2"/>
      <c r="H33" s="2"/>
    </row>
    <row r="34" spans="1:8" ht="14.25">
      <c r="A34" s="2"/>
      <c r="B34" s="282"/>
      <c r="C34" s="282"/>
      <c r="D34" s="282"/>
      <c r="E34" s="2"/>
      <c r="F34" s="2"/>
      <c r="G34" s="2"/>
      <c r="H34" s="2"/>
    </row>
    <row r="35" spans="1:8" ht="14.25">
      <c r="A35" s="2"/>
      <c r="B35" s="282"/>
      <c r="C35" s="282"/>
      <c r="D35" s="282"/>
      <c r="E35" s="2"/>
      <c r="F35" s="2"/>
      <c r="G35" s="2"/>
      <c r="H35" s="2"/>
    </row>
    <row r="36" spans="1:8" ht="14.25">
      <c r="A36" s="2"/>
      <c r="B36" s="282"/>
      <c r="C36" s="282"/>
      <c r="D36" s="282"/>
      <c r="E36" s="2"/>
      <c r="F36" s="2"/>
      <c r="G36" s="2"/>
      <c r="H36" s="2"/>
    </row>
    <row r="37" spans="1:8" ht="14.25">
      <c r="A37" s="2"/>
      <c r="B37" s="282"/>
      <c r="C37" s="282"/>
      <c r="D37" s="282"/>
      <c r="E37" s="2"/>
      <c r="F37" s="2"/>
      <c r="G37" s="2"/>
      <c r="H37" s="2"/>
    </row>
  </sheetData>
  <mergeCells count="1">
    <mergeCell ref="A10:A11"/>
  </mergeCells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62"/>
  <sheetViews>
    <sheetView workbookViewId="0">
      <selection activeCell="I26" sqref="I26"/>
    </sheetView>
  </sheetViews>
  <sheetFormatPr defaultRowHeight="13.5"/>
  <cols>
    <col min="1" max="1" width="34.625" style="4" customWidth="1"/>
    <col min="2" max="2" width="25.875" style="234" customWidth="1"/>
    <col min="3" max="3" width="25.875" style="4" customWidth="1"/>
    <col min="4" max="4" width="9" style="4"/>
    <col min="5" max="5" width="12.25" style="4" customWidth="1"/>
    <col min="6" max="256" width="9" style="4"/>
    <col min="257" max="257" width="34.625" style="4" customWidth="1"/>
    <col min="258" max="259" width="25.875" style="4" customWidth="1"/>
    <col min="260" max="260" width="9" style="4"/>
    <col min="261" max="261" width="12.25" style="4" customWidth="1"/>
    <col min="262" max="512" width="9" style="4"/>
    <col min="513" max="513" width="34.625" style="4" customWidth="1"/>
    <col min="514" max="515" width="25.875" style="4" customWidth="1"/>
    <col min="516" max="516" width="9" style="4"/>
    <col min="517" max="517" width="12.25" style="4" customWidth="1"/>
    <col min="518" max="768" width="9" style="4"/>
    <col min="769" max="769" width="34.625" style="4" customWidth="1"/>
    <col min="770" max="771" width="25.875" style="4" customWidth="1"/>
    <col min="772" max="772" width="9" style="4"/>
    <col min="773" max="773" width="12.25" style="4" customWidth="1"/>
    <col min="774" max="1024" width="9" style="4"/>
    <col min="1025" max="1025" width="34.625" style="4" customWidth="1"/>
    <col min="1026" max="1027" width="25.875" style="4" customWidth="1"/>
    <col min="1028" max="1028" width="9" style="4"/>
    <col min="1029" max="1029" width="12.25" style="4" customWidth="1"/>
    <col min="1030" max="1280" width="9" style="4"/>
    <col min="1281" max="1281" width="34.625" style="4" customWidth="1"/>
    <col min="1282" max="1283" width="25.875" style="4" customWidth="1"/>
    <col min="1284" max="1284" width="9" style="4"/>
    <col min="1285" max="1285" width="12.25" style="4" customWidth="1"/>
    <col min="1286" max="1536" width="9" style="4"/>
    <col min="1537" max="1537" width="34.625" style="4" customWidth="1"/>
    <col min="1538" max="1539" width="25.875" style="4" customWidth="1"/>
    <col min="1540" max="1540" width="9" style="4"/>
    <col min="1541" max="1541" width="12.25" style="4" customWidth="1"/>
    <col min="1542" max="1792" width="9" style="4"/>
    <col min="1793" max="1793" width="34.625" style="4" customWidth="1"/>
    <col min="1794" max="1795" width="25.875" style="4" customWidth="1"/>
    <col min="1796" max="1796" width="9" style="4"/>
    <col min="1797" max="1797" width="12.25" style="4" customWidth="1"/>
    <col min="1798" max="2048" width="9" style="4"/>
    <col min="2049" max="2049" width="34.625" style="4" customWidth="1"/>
    <col min="2050" max="2051" width="25.875" style="4" customWidth="1"/>
    <col min="2052" max="2052" width="9" style="4"/>
    <col min="2053" max="2053" width="12.25" style="4" customWidth="1"/>
    <col min="2054" max="2304" width="9" style="4"/>
    <col min="2305" max="2305" width="34.625" style="4" customWidth="1"/>
    <col min="2306" max="2307" width="25.875" style="4" customWidth="1"/>
    <col min="2308" max="2308" width="9" style="4"/>
    <col min="2309" max="2309" width="12.25" style="4" customWidth="1"/>
    <col min="2310" max="2560" width="9" style="4"/>
    <col min="2561" max="2561" width="34.625" style="4" customWidth="1"/>
    <col min="2562" max="2563" width="25.875" style="4" customWidth="1"/>
    <col min="2564" max="2564" width="9" style="4"/>
    <col min="2565" max="2565" width="12.25" style="4" customWidth="1"/>
    <col min="2566" max="2816" width="9" style="4"/>
    <col min="2817" max="2817" width="34.625" style="4" customWidth="1"/>
    <col min="2818" max="2819" width="25.875" style="4" customWidth="1"/>
    <col min="2820" max="2820" width="9" style="4"/>
    <col min="2821" max="2821" width="12.25" style="4" customWidth="1"/>
    <col min="2822" max="3072" width="9" style="4"/>
    <col min="3073" max="3073" width="34.625" style="4" customWidth="1"/>
    <col min="3074" max="3075" width="25.875" style="4" customWidth="1"/>
    <col min="3076" max="3076" width="9" style="4"/>
    <col min="3077" max="3077" width="12.25" style="4" customWidth="1"/>
    <col min="3078" max="3328" width="9" style="4"/>
    <col min="3329" max="3329" width="34.625" style="4" customWidth="1"/>
    <col min="3330" max="3331" width="25.875" style="4" customWidth="1"/>
    <col min="3332" max="3332" width="9" style="4"/>
    <col min="3333" max="3333" width="12.25" style="4" customWidth="1"/>
    <col min="3334" max="3584" width="9" style="4"/>
    <col min="3585" max="3585" width="34.625" style="4" customWidth="1"/>
    <col min="3586" max="3587" width="25.875" style="4" customWidth="1"/>
    <col min="3588" max="3588" width="9" style="4"/>
    <col min="3589" max="3589" width="12.25" style="4" customWidth="1"/>
    <col min="3590" max="3840" width="9" style="4"/>
    <col min="3841" max="3841" width="34.625" style="4" customWidth="1"/>
    <col min="3842" max="3843" width="25.875" style="4" customWidth="1"/>
    <col min="3844" max="3844" width="9" style="4"/>
    <col min="3845" max="3845" width="12.25" style="4" customWidth="1"/>
    <col min="3846" max="4096" width="9" style="4"/>
    <col min="4097" max="4097" width="34.625" style="4" customWidth="1"/>
    <col min="4098" max="4099" width="25.875" style="4" customWidth="1"/>
    <col min="4100" max="4100" width="9" style="4"/>
    <col min="4101" max="4101" width="12.25" style="4" customWidth="1"/>
    <col min="4102" max="4352" width="9" style="4"/>
    <col min="4353" max="4353" width="34.625" style="4" customWidth="1"/>
    <col min="4354" max="4355" width="25.875" style="4" customWidth="1"/>
    <col min="4356" max="4356" width="9" style="4"/>
    <col min="4357" max="4357" width="12.25" style="4" customWidth="1"/>
    <col min="4358" max="4608" width="9" style="4"/>
    <col min="4609" max="4609" width="34.625" style="4" customWidth="1"/>
    <col min="4610" max="4611" width="25.875" style="4" customWidth="1"/>
    <col min="4612" max="4612" width="9" style="4"/>
    <col min="4613" max="4613" width="12.25" style="4" customWidth="1"/>
    <col min="4614" max="4864" width="9" style="4"/>
    <col min="4865" max="4865" width="34.625" style="4" customWidth="1"/>
    <col min="4866" max="4867" width="25.875" style="4" customWidth="1"/>
    <col min="4868" max="4868" width="9" style="4"/>
    <col min="4869" max="4869" width="12.25" style="4" customWidth="1"/>
    <col min="4870" max="5120" width="9" style="4"/>
    <col min="5121" max="5121" width="34.625" style="4" customWidth="1"/>
    <col min="5122" max="5123" width="25.875" style="4" customWidth="1"/>
    <col min="5124" max="5124" width="9" style="4"/>
    <col min="5125" max="5125" width="12.25" style="4" customWidth="1"/>
    <col min="5126" max="5376" width="9" style="4"/>
    <col min="5377" max="5377" width="34.625" style="4" customWidth="1"/>
    <col min="5378" max="5379" width="25.875" style="4" customWidth="1"/>
    <col min="5380" max="5380" width="9" style="4"/>
    <col min="5381" max="5381" width="12.25" style="4" customWidth="1"/>
    <col min="5382" max="5632" width="9" style="4"/>
    <col min="5633" max="5633" width="34.625" style="4" customWidth="1"/>
    <col min="5634" max="5635" width="25.875" style="4" customWidth="1"/>
    <col min="5636" max="5636" width="9" style="4"/>
    <col min="5637" max="5637" width="12.25" style="4" customWidth="1"/>
    <col min="5638" max="5888" width="9" style="4"/>
    <col min="5889" max="5889" width="34.625" style="4" customWidth="1"/>
    <col min="5890" max="5891" width="25.875" style="4" customWidth="1"/>
    <col min="5892" max="5892" width="9" style="4"/>
    <col min="5893" max="5893" width="12.25" style="4" customWidth="1"/>
    <col min="5894" max="6144" width="9" style="4"/>
    <col min="6145" max="6145" width="34.625" style="4" customWidth="1"/>
    <col min="6146" max="6147" width="25.875" style="4" customWidth="1"/>
    <col min="6148" max="6148" width="9" style="4"/>
    <col min="6149" max="6149" width="12.25" style="4" customWidth="1"/>
    <col min="6150" max="6400" width="9" style="4"/>
    <col min="6401" max="6401" width="34.625" style="4" customWidth="1"/>
    <col min="6402" max="6403" width="25.875" style="4" customWidth="1"/>
    <col min="6404" max="6404" width="9" style="4"/>
    <col min="6405" max="6405" width="12.25" style="4" customWidth="1"/>
    <col min="6406" max="6656" width="9" style="4"/>
    <col min="6657" max="6657" width="34.625" style="4" customWidth="1"/>
    <col min="6658" max="6659" width="25.875" style="4" customWidth="1"/>
    <col min="6660" max="6660" width="9" style="4"/>
    <col min="6661" max="6661" width="12.25" style="4" customWidth="1"/>
    <col min="6662" max="6912" width="9" style="4"/>
    <col min="6913" max="6913" width="34.625" style="4" customWidth="1"/>
    <col min="6914" max="6915" width="25.875" style="4" customWidth="1"/>
    <col min="6916" max="6916" width="9" style="4"/>
    <col min="6917" max="6917" width="12.25" style="4" customWidth="1"/>
    <col min="6918" max="7168" width="9" style="4"/>
    <col min="7169" max="7169" width="34.625" style="4" customWidth="1"/>
    <col min="7170" max="7171" width="25.875" style="4" customWidth="1"/>
    <col min="7172" max="7172" width="9" style="4"/>
    <col min="7173" max="7173" width="12.25" style="4" customWidth="1"/>
    <col min="7174" max="7424" width="9" style="4"/>
    <col min="7425" max="7425" width="34.625" style="4" customWidth="1"/>
    <col min="7426" max="7427" width="25.875" style="4" customWidth="1"/>
    <col min="7428" max="7428" width="9" style="4"/>
    <col min="7429" max="7429" width="12.25" style="4" customWidth="1"/>
    <col min="7430" max="7680" width="9" style="4"/>
    <col min="7681" max="7681" width="34.625" style="4" customWidth="1"/>
    <col min="7682" max="7683" width="25.875" style="4" customWidth="1"/>
    <col min="7684" max="7684" width="9" style="4"/>
    <col min="7685" max="7685" width="12.25" style="4" customWidth="1"/>
    <col min="7686" max="7936" width="9" style="4"/>
    <col min="7937" max="7937" width="34.625" style="4" customWidth="1"/>
    <col min="7938" max="7939" width="25.875" style="4" customWidth="1"/>
    <col min="7940" max="7940" width="9" style="4"/>
    <col min="7941" max="7941" width="12.25" style="4" customWidth="1"/>
    <col min="7942" max="8192" width="9" style="4"/>
    <col min="8193" max="8193" width="34.625" style="4" customWidth="1"/>
    <col min="8194" max="8195" width="25.875" style="4" customWidth="1"/>
    <col min="8196" max="8196" width="9" style="4"/>
    <col min="8197" max="8197" width="12.25" style="4" customWidth="1"/>
    <col min="8198" max="8448" width="9" style="4"/>
    <col min="8449" max="8449" width="34.625" style="4" customWidth="1"/>
    <col min="8450" max="8451" width="25.875" style="4" customWidth="1"/>
    <col min="8452" max="8452" width="9" style="4"/>
    <col min="8453" max="8453" width="12.25" style="4" customWidth="1"/>
    <col min="8454" max="8704" width="9" style="4"/>
    <col min="8705" max="8705" width="34.625" style="4" customWidth="1"/>
    <col min="8706" max="8707" width="25.875" style="4" customWidth="1"/>
    <col min="8708" max="8708" width="9" style="4"/>
    <col min="8709" max="8709" width="12.25" style="4" customWidth="1"/>
    <col min="8710" max="8960" width="9" style="4"/>
    <col min="8961" max="8961" width="34.625" style="4" customWidth="1"/>
    <col min="8962" max="8963" width="25.875" style="4" customWidth="1"/>
    <col min="8964" max="8964" width="9" style="4"/>
    <col min="8965" max="8965" width="12.25" style="4" customWidth="1"/>
    <col min="8966" max="9216" width="9" style="4"/>
    <col min="9217" max="9217" width="34.625" style="4" customWidth="1"/>
    <col min="9218" max="9219" width="25.875" style="4" customWidth="1"/>
    <col min="9220" max="9220" width="9" style="4"/>
    <col min="9221" max="9221" width="12.25" style="4" customWidth="1"/>
    <col min="9222" max="9472" width="9" style="4"/>
    <col min="9473" max="9473" width="34.625" style="4" customWidth="1"/>
    <col min="9474" max="9475" width="25.875" style="4" customWidth="1"/>
    <col min="9476" max="9476" width="9" style="4"/>
    <col min="9477" max="9477" width="12.25" style="4" customWidth="1"/>
    <col min="9478" max="9728" width="9" style="4"/>
    <col min="9729" max="9729" width="34.625" style="4" customWidth="1"/>
    <col min="9730" max="9731" width="25.875" style="4" customWidth="1"/>
    <col min="9732" max="9732" width="9" style="4"/>
    <col min="9733" max="9733" width="12.25" style="4" customWidth="1"/>
    <col min="9734" max="9984" width="9" style="4"/>
    <col min="9985" max="9985" width="34.625" style="4" customWidth="1"/>
    <col min="9986" max="9987" width="25.875" style="4" customWidth="1"/>
    <col min="9988" max="9988" width="9" style="4"/>
    <col min="9989" max="9989" width="12.25" style="4" customWidth="1"/>
    <col min="9990" max="10240" width="9" style="4"/>
    <col min="10241" max="10241" width="34.625" style="4" customWidth="1"/>
    <col min="10242" max="10243" width="25.875" style="4" customWidth="1"/>
    <col min="10244" max="10244" width="9" style="4"/>
    <col min="10245" max="10245" width="12.25" style="4" customWidth="1"/>
    <col min="10246" max="10496" width="9" style="4"/>
    <col min="10497" max="10497" width="34.625" style="4" customWidth="1"/>
    <col min="10498" max="10499" width="25.875" style="4" customWidth="1"/>
    <col min="10500" max="10500" width="9" style="4"/>
    <col min="10501" max="10501" width="12.25" style="4" customWidth="1"/>
    <col min="10502" max="10752" width="9" style="4"/>
    <col min="10753" max="10753" width="34.625" style="4" customWidth="1"/>
    <col min="10754" max="10755" width="25.875" style="4" customWidth="1"/>
    <col min="10756" max="10756" width="9" style="4"/>
    <col min="10757" max="10757" width="12.25" style="4" customWidth="1"/>
    <col min="10758" max="11008" width="9" style="4"/>
    <col min="11009" max="11009" width="34.625" style="4" customWidth="1"/>
    <col min="11010" max="11011" width="25.875" style="4" customWidth="1"/>
    <col min="11012" max="11012" width="9" style="4"/>
    <col min="11013" max="11013" width="12.25" style="4" customWidth="1"/>
    <col min="11014" max="11264" width="9" style="4"/>
    <col min="11265" max="11265" width="34.625" style="4" customWidth="1"/>
    <col min="11266" max="11267" width="25.875" style="4" customWidth="1"/>
    <col min="11268" max="11268" width="9" style="4"/>
    <col min="11269" max="11269" width="12.25" style="4" customWidth="1"/>
    <col min="11270" max="11520" width="9" style="4"/>
    <col min="11521" max="11521" width="34.625" style="4" customWidth="1"/>
    <col min="11522" max="11523" width="25.875" style="4" customWidth="1"/>
    <col min="11524" max="11524" width="9" style="4"/>
    <col min="11525" max="11525" width="12.25" style="4" customWidth="1"/>
    <col min="11526" max="11776" width="9" style="4"/>
    <col min="11777" max="11777" width="34.625" style="4" customWidth="1"/>
    <col min="11778" max="11779" width="25.875" style="4" customWidth="1"/>
    <col min="11780" max="11780" width="9" style="4"/>
    <col min="11781" max="11781" width="12.25" style="4" customWidth="1"/>
    <col min="11782" max="12032" width="9" style="4"/>
    <col min="12033" max="12033" width="34.625" style="4" customWidth="1"/>
    <col min="12034" max="12035" width="25.875" style="4" customWidth="1"/>
    <col min="12036" max="12036" width="9" style="4"/>
    <col min="12037" max="12037" width="12.25" style="4" customWidth="1"/>
    <col min="12038" max="12288" width="9" style="4"/>
    <col min="12289" max="12289" width="34.625" style="4" customWidth="1"/>
    <col min="12290" max="12291" width="25.875" style="4" customWidth="1"/>
    <col min="12292" max="12292" width="9" style="4"/>
    <col min="12293" max="12293" width="12.25" style="4" customWidth="1"/>
    <col min="12294" max="12544" width="9" style="4"/>
    <col min="12545" max="12545" width="34.625" style="4" customWidth="1"/>
    <col min="12546" max="12547" width="25.875" style="4" customWidth="1"/>
    <col min="12548" max="12548" width="9" style="4"/>
    <col min="12549" max="12549" width="12.25" style="4" customWidth="1"/>
    <col min="12550" max="12800" width="9" style="4"/>
    <col min="12801" max="12801" width="34.625" style="4" customWidth="1"/>
    <col min="12802" max="12803" width="25.875" style="4" customWidth="1"/>
    <col min="12804" max="12804" width="9" style="4"/>
    <col min="12805" max="12805" width="12.25" style="4" customWidth="1"/>
    <col min="12806" max="13056" width="9" style="4"/>
    <col min="13057" max="13057" width="34.625" style="4" customWidth="1"/>
    <col min="13058" max="13059" width="25.875" style="4" customWidth="1"/>
    <col min="13060" max="13060" width="9" style="4"/>
    <col min="13061" max="13061" width="12.25" style="4" customWidth="1"/>
    <col min="13062" max="13312" width="9" style="4"/>
    <col min="13313" max="13313" width="34.625" style="4" customWidth="1"/>
    <col min="13314" max="13315" width="25.875" style="4" customWidth="1"/>
    <col min="13316" max="13316" width="9" style="4"/>
    <col min="13317" max="13317" width="12.25" style="4" customWidth="1"/>
    <col min="13318" max="13568" width="9" style="4"/>
    <col min="13569" max="13569" width="34.625" style="4" customWidth="1"/>
    <col min="13570" max="13571" width="25.875" style="4" customWidth="1"/>
    <col min="13572" max="13572" width="9" style="4"/>
    <col min="13573" max="13573" width="12.25" style="4" customWidth="1"/>
    <col min="13574" max="13824" width="9" style="4"/>
    <col min="13825" max="13825" width="34.625" style="4" customWidth="1"/>
    <col min="13826" max="13827" width="25.875" style="4" customWidth="1"/>
    <col min="13828" max="13828" width="9" style="4"/>
    <col min="13829" max="13829" width="12.25" style="4" customWidth="1"/>
    <col min="13830" max="14080" width="9" style="4"/>
    <col min="14081" max="14081" width="34.625" style="4" customWidth="1"/>
    <col min="14082" max="14083" width="25.875" style="4" customWidth="1"/>
    <col min="14084" max="14084" width="9" style="4"/>
    <col min="14085" max="14085" width="12.25" style="4" customWidth="1"/>
    <col min="14086" max="14336" width="9" style="4"/>
    <col min="14337" max="14337" width="34.625" style="4" customWidth="1"/>
    <col min="14338" max="14339" width="25.875" style="4" customWidth="1"/>
    <col min="14340" max="14340" width="9" style="4"/>
    <col min="14341" max="14341" width="12.25" style="4" customWidth="1"/>
    <col min="14342" max="14592" width="9" style="4"/>
    <col min="14593" max="14593" width="34.625" style="4" customWidth="1"/>
    <col min="14594" max="14595" width="25.875" style="4" customWidth="1"/>
    <col min="14596" max="14596" width="9" style="4"/>
    <col min="14597" max="14597" width="12.25" style="4" customWidth="1"/>
    <col min="14598" max="14848" width="9" style="4"/>
    <col min="14849" max="14849" width="34.625" style="4" customWidth="1"/>
    <col min="14850" max="14851" width="25.875" style="4" customWidth="1"/>
    <col min="14852" max="14852" width="9" style="4"/>
    <col min="14853" max="14853" width="12.25" style="4" customWidth="1"/>
    <col min="14854" max="15104" width="9" style="4"/>
    <col min="15105" max="15105" width="34.625" style="4" customWidth="1"/>
    <col min="15106" max="15107" width="25.875" style="4" customWidth="1"/>
    <col min="15108" max="15108" width="9" style="4"/>
    <col min="15109" max="15109" width="12.25" style="4" customWidth="1"/>
    <col min="15110" max="15360" width="9" style="4"/>
    <col min="15361" max="15361" width="34.625" style="4" customWidth="1"/>
    <col min="15362" max="15363" width="25.875" style="4" customWidth="1"/>
    <col min="15364" max="15364" width="9" style="4"/>
    <col min="15365" max="15365" width="12.25" style="4" customWidth="1"/>
    <col min="15366" max="15616" width="9" style="4"/>
    <col min="15617" max="15617" width="34.625" style="4" customWidth="1"/>
    <col min="15618" max="15619" width="25.875" style="4" customWidth="1"/>
    <col min="15620" max="15620" width="9" style="4"/>
    <col min="15621" max="15621" width="12.25" style="4" customWidth="1"/>
    <col min="15622" max="15872" width="9" style="4"/>
    <col min="15873" max="15873" width="34.625" style="4" customWidth="1"/>
    <col min="15874" max="15875" width="25.875" style="4" customWidth="1"/>
    <col min="15876" max="15876" width="9" style="4"/>
    <col min="15877" max="15877" width="12.25" style="4" customWidth="1"/>
    <col min="15878" max="16128" width="9" style="4"/>
    <col min="16129" max="16129" width="34.625" style="4" customWidth="1"/>
    <col min="16130" max="16131" width="25.875" style="4" customWidth="1"/>
    <col min="16132" max="16132" width="9" style="4"/>
    <col min="16133" max="16133" width="12.25" style="4" customWidth="1"/>
    <col min="16134" max="16384" width="9" style="4"/>
  </cols>
  <sheetData>
    <row r="1" spans="1:9" ht="18.75">
      <c r="A1" s="305" t="s">
        <v>397</v>
      </c>
      <c r="D1" s="2"/>
      <c r="E1" s="2"/>
      <c r="F1" s="2"/>
      <c r="G1" s="2"/>
      <c r="H1" s="2"/>
      <c r="I1" s="2"/>
    </row>
    <row r="2" spans="1:9" ht="6.75" customHeight="1">
      <c r="D2" s="2"/>
      <c r="E2" s="2"/>
      <c r="F2" s="2"/>
      <c r="G2" s="2"/>
      <c r="H2" s="2"/>
      <c r="I2" s="2"/>
    </row>
    <row r="3" spans="1:9" ht="14.25">
      <c r="A3" s="413" t="s">
        <v>398</v>
      </c>
      <c r="B3" s="413"/>
      <c r="C3" s="413"/>
      <c r="D3" s="2"/>
      <c r="E3" s="2"/>
      <c r="F3" s="2"/>
      <c r="G3" s="2"/>
      <c r="H3" s="2"/>
      <c r="I3" s="2"/>
    </row>
    <row r="4" spans="1:9" ht="14.25">
      <c r="A4" s="413" t="s">
        <v>399</v>
      </c>
      <c r="B4" s="413"/>
      <c r="C4" s="413"/>
      <c r="D4" s="2"/>
      <c r="E4" s="2"/>
      <c r="F4" s="2"/>
      <c r="G4" s="2"/>
      <c r="H4" s="2"/>
      <c r="I4" s="2"/>
    </row>
    <row r="5" spans="1:9" ht="11.25" customHeight="1">
      <c r="A5" s="306"/>
      <c r="B5" s="307"/>
      <c r="C5" s="306"/>
      <c r="D5" s="2"/>
      <c r="E5" s="2"/>
      <c r="F5" s="2"/>
      <c r="G5" s="2"/>
      <c r="H5" s="2"/>
      <c r="I5" s="2"/>
    </row>
    <row r="6" spans="1:9" ht="14.25">
      <c r="A6" s="4" t="s">
        <v>400</v>
      </c>
      <c r="C6" s="28"/>
      <c r="D6" s="2"/>
      <c r="E6" s="2"/>
      <c r="F6" s="2"/>
      <c r="G6" s="2"/>
      <c r="H6" s="2"/>
      <c r="I6" s="2"/>
    </row>
    <row r="7" spans="1:9" ht="5.25" customHeight="1" thickBot="1">
      <c r="A7" s="308"/>
      <c r="D7" s="2"/>
      <c r="E7" s="2"/>
      <c r="F7" s="2"/>
      <c r="G7" s="2"/>
      <c r="H7" s="2"/>
      <c r="I7" s="2"/>
    </row>
    <row r="8" spans="1:9" ht="21" customHeight="1">
      <c r="A8" s="309" t="s">
        <v>401</v>
      </c>
      <c r="B8" s="310" t="s">
        <v>402</v>
      </c>
      <c r="C8" s="310" t="s">
        <v>403</v>
      </c>
    </row>
    <row r="9" spans="1:9" ht="21" customHeight="1">
      <c r="A9" s="311" t="s">
        <v>404</v>
      </c>
      <c r="B9" s="312">
        <f>+B10+B11+B14+B16</f>
        <v>1406969833</v>
      </c>
      <c r="C9" s="312">
        <v>990141550</v>
      </c>
    </row>
    <row r="10" spans="1:9" ht="21" customHeight="1">
      <c r="A10" s="311" t="s">
        <v>405</v>
      </c>
      <c r="B10" s="312">
        <f>-('[1]3-2'!B70)</f>
        <v>-1196325828</v>
      </c>
      <c r="C10" s="312">
        <v>-941349882</v>
      </c>
    </row>
    <row r="11" spans="1:9" ht="21" customHeight="1">
      <c r="A11" s="311" t="s">
        <v>406</v>
      </c>
      <c r="B11" s="312">
        <f>SUM(B12:B13)</f>
        <v>1250859852</v>
      </c>
      <c r="C11" s="313">
        <v>1095569968</v>
      </c>
    </row>
    <row r="12" spans="1:9" ht="21" customHeight="1">
      <c r="A12" s="311" t="s">
        <v>407</v>
      </c>
      <c r="B12" s="312">
        <v>1250858852</v>
      </c>
      <c r="C12" s="312">
        <v>1038999634</v>
      </c>
    </row>
    <row r="13" spans="1:9" ht="21" customHeight="1">
      <c r="A13" s="311" t="s">
        <v>408</v>
      </c>
      <c r="B13" s="312">
        <v>1000</v>
      </c>
      <c r="C13" s="313">
        <v>56570334</v>
      </c>
    </row>
    <row r="14" spans="1:9" ht="21" customHeight="1">
      <c r="A14" s="311" t="s">
        <v>409</v>
      </c>
      <c r="B14" s="312">
        <f>+B15</f>
        <v>-4667000</v>
      </c>
      <c r="C14" s="312">
        <v>-41662894</v>
      </c>
    </row>
    <row r="15" spans="1:9" ht="21" customHeight="1">
      <c r="A15" s="311" t="s">
        <v>410</v>
      </c>
      <c r="B15" s="312">
        <v>-4667000</v>
      </c>
      <c r="C15" s="312">
        <v>-41662894</v>
      </c>
    </row>
    <row r="16" spans="1:9" ht="21" customHeight="1">
      <c r="A16" s="311" t="s">
        <v>411</v>
      </c>
      <c r="B16" s="312">
        <f>SUM(B17:B31)</f>
        <v>1357102809</v>
      </c>
      <c r="C16" s="312">
        <v>877584358</v>
      </c>
    </row>
    <row r="17" spans="1:3" ht="21" customHeight="1">
      <c r="A17" s="311" t="s">
        <v>412</v>
      </c>
      <c r="B17" s="312">
        <v>-125637694</v>
      </c>
      <c r="C17" s="312">
        <v>877969281</v>
      </c>
    </row>
    <row r="18" spans="1:3" ht="21" customHeight="1">
      <c r="A18" s="311" t="s">
        <v>413</v>
      </c>
      <c r="B18" s="312">
        <v>-34217876</v>
      </c>
      <c r="C18" s="312">
        <v>3905430</v>
      </c>
    </row>
    <row r="19" spans="1:3" ht="21" customHeight="1">
      <c r="A19" s="311" t="s">
        <v>414</v>
      </c>
      <c r="B19" s="312">
        <v>3353</v>
      </c>
      <c r="C19" s="312">
        <v>-19564</v>
      </c>
    </row>
    <row r="20" spans="1:3" ht="21" customHeight="1">
      <c r="A20" s="311" t="s">
        <v>415</v>
      </c>
      <c r="B20" s="312">
        <v>-7824370</v>
      </c>
      <c r="C20" s="312">
        <v>9216730</v>
      </c>
    </row>
    <row r="21" spans="1:3" ht="21" customHeight="1">
      <c r="A21" s="311" t="s">
        <v>416</v>
      </c>
      <c r="B21" s="312">
        <v>8753757</v>
      </c>
      <c r="C21" s="312">
        <v>-61536581</v>
      </c>
    </row>
    <row r="22" spans="1:3" ht="21" customHeight="1">
      <c r="A22" s="311" t="s">
        <v>417</v>
      </c>
      <c r="B22" s="312">
        <v>0</v>
      </c>
      <c r="C22" s="312">
        <v>0</v>
      </c>
    </row>
    <row r="23" spans="1:3" ht="21" customHeight="1">
      <c r="A23" s="311" t="s">
        <v>418</v>
      </c>
      <c r="B23" s="312">
        <v>11230502</v>
      </c>
      <c r="C23" s="312">
        <v>42445047</v>
      </c>
    </row>
    <row r="24" spans="1:3" ht="21" customHeight="1">
      <c r="A24" s="311" t="s">
        <v>419</v>
      </c>
      <c r="B24" s="312">
        <v>-182579705</v>
      </c>
      <c r="C24" s="312">
        <v>-526854368</v>
      </c>
    </row>
    <row r="25" spans="1:3" ht="21" customHeight="1">
      <c r="A25" s="311" t="s">
        <v>420</v>
      </c>
      <c r="B25" s="312">
        <v>980071810</v>
      </c>
      <c r="C25" s="312">
        <v>-43757690</v>
      </c>
    </row>
    <row r="26" spans="1:3" ht="21" customHeight="1">
      <c r="A26" s="311" t="s">
        <v>421</v>
      </c>
      <c r="B26" s="312">
        <v>8261689</v>
      </c>
      <c r="C26" s="312">
        <v>-36078276</v>
      </c>
    </row>
    <row r="27" spans="1:3" ht="21" customHeight="1">
      <c r="A27" s="311" t="s">
        <v>422</v>
      </c>
      <c r="B27" s="312">
        <v>253126573</v>
      </c>
      <c r="C27" s="312">
        <v>70877169</v>
      </c>
    </row>
    <row r="28" spans="1:3" ht="21" customHeight="1">
      <c r="A28" s="311" t="s">
        <v>423</v>
      </c>
      <c r="B28" s="312">
        <v>445914770</v>
      </c>
      <c r="C28" s="312">
        <v>541417180</v>
      </c>
    </row>
    <row r="29" spans="1:3" ht="21" customHeight="1">
      <c r="A29" s="311" t="s">
        <v>424</v>
      </c>
      <c r="B29" s="312">
        <v>0</v>
      </c>
      <c r="C29" s="312">
        <v>0</v>
      </c>
    </row>
    <row r="30" spans="1:3" ht="21" customHeight="1">
      <c r="A30" s="311" t="s">
        <v>425</v>
      </c>
      <c r="B30" s="312">
        <v>0</v>
      </c>
      <c r="C30" s="312">
        <v>0</v>
      </c>
    </row>
    <row r="31" spans="1:3" ht="21" customHeight="1">
      <c r="A31" s="311" t="s">
        <v>426</v>
      </c>
      <c r="B31" s="312">
        <v>0</v>
      </c>
      <c r="C31" s="312">
        <v>0</v>
      </c>
    </row>
    <row r="32" spans="1:3" ht="21" customHeight="1">
      <c r="A32" s="311" t="s">
        <v>427</v>
      </c>
      <c r="B32" s="312">
        <f>+B33-B36</f>
        <v>-2553751998</v>
      </c>
      <c r="C32" s="312">
        <v>-2749245440</v>
      </c>
    </row>
    <row r="33" spans="1:3" ht="21" customHeight="1">
      <c r="A33" s="311" t="s">
        <v>428</v>
      </c>
      <c r="B33" s="312">
        <f>+B34+B35</f>
        <v>4669000</v>
      </c>
      <c r="C33" s="312">
        <v>41699900</v>
      </c>
    </row>
    <row r="34" spans="1:3" ht="21" customHeight="1">
      <c r="A34" s="311" t="s">
        <v>429</v>
      </c>
      <c r="B34" s="312">
        <v>4600000</v>
      </c>
      <c r="C34" s="312">
        <v>41699900</v>
      </c>
    </row>
    <row r="35" spans="1:3" ht="21" customHeight="1">
      <c r="A35" s="311" t="s">
        <v>430</v>
      </c>
      <c r="B35" s="312">
        <v>69000</v>
      </c>
      <c r="C35" s="312"/>
    </row>
    <row r="36" spans="1:3" ht="21" customHeight="1">
      <c r="A36" s="311" t="s">
        <v>431</v>
      </c>
      <c r="B36" s="313">
        <f>SUM(B37:B46)</f>
        <v>2558420998</v>
      </c>
      <c r="C36" s="312">
        <v>2790945340</v>
      </c>
    </row>
    <row r="37" spans="1:3" ht="21" customHeight="1">
      <c r="A37" s="311" t="s">
        <v>432</v>
      </c>
      <c r="B37" s="313">
        <v>53149269</v>
      </c>
      <c r="C37" s="312">
        <v>0</v>
      </c>
    </row>
    <row r="38" spans="1:3" ht="21" customHeight="1">
      <c r="A38" s="311" t="s">
        <v>433</v>
      </c>
      <c r="B38" s="313"/>
      <c r="C38" s="312"/>
    </row>
    <row r="39" spans="1:3" ht="21" customHeight="1">
      <c r="A39" s="311" t="s">
        <v>434</v>
      </c>
      <c r="B39" s="313"/>
      <c r="C39" s="312"/>
    </row>
    <row r="40" spans="1:3" ht="21" customHeight="1">
      <c r="A40" s="311" t="s">
        <v>435</v>
      </c>
      <c r="B40" s="313"/>
      <c r="C40" s="312"/>
    </row>
    <row r="41" spans="1:3" ht="21" customHeight="1">
      <c r="A41" s="311" t="s">
        <v>436</v>
      </c>
      <c r="B41" s="313">
        <v>101437000</v>
      </c>
      <c r="C41" s="312">
        <v>0</v>
      </c>
    </row>
    <row r="42" spans="1:3" ht="21" customHeight="1">
      <c r="A42" s="311" t="s">
        <v>437</v>
      </c>
      <c r="B42" s="313">
        <v>0</v>
      </c>
      <c r="C42" s="312">
        <v>0</v>
      </c>
    </row>
    <row r="43" spans="1:3" ht="21" customHeight="1">
      <c r="A43" s="311" t="s">
        <v>438</v>
      </c>
      <c r="B43" s="313">
        <v>1224520000</v>
      </c>
      <c r="C43" s="312">
        <v>2627869000</v>
      </c>
    </row>
    <row r="44" spans="1:3" ht="21" customHeight="1">
      <c r="A44" s="311" t="s">
        <v>439</v>
      </c>
      <c r="B44" s="313">
        <v>0</v>
      </c>
      <c r="C44" s="312">
        <v>0</v>
      </c>
    </row>
    <row r="45" spans="1:3" ht="21" customHeight="1">
      <c r="A45" s="311" t="s">
        <v>440</v>
      </c>
      <c r="B45" s="313">
        <v>6770000</v>
      </c>
      <c r="C45" s="312">
        <v>155783270</v>
      </c>
    </row>
    <row r="46" spans="1:3" ht="21" customHeight="1">
      <c r="A46" s="311" t="s">
        <v>441</v>
      </c>
      <c r="B46" s="313">
        <v>1172544729</v>
      </c>
      <c r="C46" s="312">
        <v>7293070</v>
      </c>
    </row>
    <row r="47" spans="1:3" s="315" customFormat="1" ht="21" customHeight="1">
      <c r="A47" s="314" t="s">
        <v>442</v>
      </c>
      <c r="B47" s="313">
        <f>+B48+B53</f>
        <v>2074440000</v>
      </c>
      <c r="C47" s="313">
        <v>2473040000</v>
      </c>
    </row>
    <row r="48" spans="1:3" ht="21" customHeight="1">
      <c r="A48" s="311" t="s">
        <v>443</v>
      </c>
      <c r="B48" s="312">
        <v>2301400000</v>
      </c>
      <c r="C48" s="316">
        <v>2700000000</v>
      </c>
    </row>
    <row r="49" spans="1:5" ht="21" customHeight="1">
      <c r="A49" s="311" t="s">
        <v>444</v>
      </c>
      <c r="B49" s="312">
        <v>0</v>
      </c>
      <c r="C49" s="316">
        <v>0</v>
      </c>
    </row>
    <row r="50" spans="1:5" ht="21" customHeight="1">
      <c r="A50" s="311" t="s">
        <v>445</v>
      </c>
      <c r="B50" s="312">
        <v>2301400000</v>
      </c>
      <c r="C50" s="312">
        <v>2700000000</v>
      </c>
    </row>
    <row r="51" spans="1:5" ht="21" customHeight="1">
      <c r="A51" s="311" t="s">
        <v>446</v>
      </c>
      <c r="B51" s="312">
        <v>0</v>
      </c>
      <c r="C51" s="312">
        <v>0</v>
      </c>
    </row>
    <row r="52" spans="1:5" ht="21" customHeight="1">
      <c r="A52" s="311" t="s">
        <v>447</v>
      </c>
      <c r="B52" s="312">
        <v>0</v>
      </c>
      <c r="C52" s="312">
        <v>0</v>
      </c>
    </row>
    <row r="53" spans="1:5" ht="21" customHeight="1">
      <c r="A53" s="311" t="s">
        <v>448</v>
      </c>
      <c r="B53" s="312">
        <f>SUM(B54:B59)</f>
        <v>-226960000</v>
      </c>
      <c r="C53" s="312">
        <v>-226960000</v>
      </c>
    </row>
    <row r="54" spans="1:5" ht="21" customHeight="1">
      <c r="A54" s="311" t="s">
        <v>449</v>
      </c>
      <c r="B54" s="312"/>
      <c r="C54" s="312"/>
    </row>
    <row r="55" spans="1:5" ht="21" customHeight="1">
      <c r="A55" s="311" t="s">
        <v>450</v>
      </c>
      <c r="B55" s="312">
        <v>-200000000</v>
      </c>
      <c r="C55" s="312">
        <v>-200000000</v>
      </c>
    </row>
    <row r="56" spans="1:5" ht="21" customHeight="1">
      <c r="A56" s="311" t="s">
        <v>451</v>
      </c>
      <c r="B56" s="312"/>
      <c r="C56" s="312"/>
    </row>
    <row r="57" spans="1:5" ht="21" customHeight="1">
      <c r="A57" s="311" t="s">
        <v>452</v>
      </c>
      <c r="B57" s="312"/>
      <c r="C57" s="312"/>
    </row>
    <row r="58" spans="1:5" ht="21" customHeight="1">
      <c r="A58" s="311" t="s">
        <v>453</v>
      </c>
      <c r="B58" s="312">
        <v>-26960000</v>
      </c>
      <c r="C58" s="312">
        <v>-26960000</v>
      </c>
    </row>
    <row r="59" spans="1:5" ht="21" customHeight="1">
      <c r="A59" s="311" t="s">
        <v>454</v>
      </c>
      <c r="B59" s="312">
        <v>0</v>
      </c>
      <c r="C59" s="312">
        <v>0</v>
      </c>
    </row>
    <row r="60" spans="1:5" ht="21" customHeight="1">
      <c r="A60" s="311" t="s">
        <v>455</v>
      </c>
      <c r="B60" s="317">
        <f>+B9+B32+B47</f>
        <v>927657835</v>
      </c>
      <c r="C60" s="317">
        <v>713936110</v>
      </c>
    </row>
    <row r="61" spans="1:5" ht="21" customHeight="1">
      <c r="A61" s="311" t="s">
        <v>456</v>
      </c>
      <c r="B61" s="317">
        <v>1589853770</v>
      </c>
      <c r="C61" s="317">
        <v>875917660</v>
      </c>
    </row>
    <row r="62" spans="1:5" ht="21" customHeight="1" thickBot="1">
      <c r="A62" s="318" t="s">
        <v>457</v>
      </c>
      <c r="B62" s="319">
        <f>+B60+B61</f>
        <v>2517511605</v>
      </c>
      <c r="C62" s="319">
        <v>1589853770</v>
      </c>
      <c r="E62" s="320"/>
    </row>
  </sheetData>
  <mergeCells count="2">
    <mergeCell ref="A3:C3"/>
    <mergeCell ref="A4:C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2014년도임직원현황</vt:lpstr>
      <vt:lpstr>2014년세입결산</vt:lpstr>
      <vt:lpstr>2014년세출결산</vt:lpstr>
      <vt:lpstr>2014대차대조표</vt:lpstr>
      <vt:lpstr>2014손익계산서</vt:lpstr>
      <vt:lpstr>2014기본금변동계산서</vt:lpstr>
      <vt:lpstr>2014현금흐름표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2015-03-12T06:31:00Z</dcterms:created>
  <dcterms:modified xsi:type="dcterms:W3CDTF">2015-03-12T06:47:56Z</dcterms:modified>
</cp:coreProperties>
</file>