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2555" windowHeight="8160" activeTab="8"/>
  </bookViews>
  <sheets>
    <sheet name="2그룹" sheetId="23" r:id="rId1"/>
    <sheet name="3그룹" sheetId="22" r:id="rId2"/>
    <sheet name="4그룹" sheetId="27" r:id="rId3"/>
    <sheet name="5그룹" sheetId="20" r:id="rId4"/>
    <sheet name="6그룹" sheetId="32" r:id="rId5"/>
    <sheet name="7그룹" sheetId="30" r:id="rId6"/>
    <sheet name="8그룹" sheetId="34" r:id="rId7"/>
    <sheet name="10그룹" sheetId="1" r:id="rId8"/>
    <sheet name="11그룹" sheetId="5" r:id="rId9"/>
  </sheets>
  <definedNames>
    <definedName name="_xlnm.Print_Area" localSheetId="7">'10그룹'!$A$1:$H$6</definedName>
    <definedName name="_xlnm.Print_Area" localSheetId="8">'11그룹'!$A$1:$I$11</definedName>
    <definedName name="_xlnm.Print_Area" localSheetId="0">'2그룹'!#REF!</definedName>
    <definedName name="_xlnm.Print_Area" localSheetId="1">'3그룹'!#REF!</definedName>
    <definedName name="_xlnm.Print_Area" localSheetId="2">'4그룹'!#REF!</definedName>
    <definedName name="_xlnm.Print_Area" localSheetId="3">'5그룹'!#REF!</definedName>
    <definedName name="_xlnm.Print_Area" localSheetId="4">'6그룹'!#REF!</definedName>
    <definedName name="_xlnm.Print_Area" localSheetId="5">'7그룹'!$A$4:$H$29</definedName>
    <definedName name="_xlnm.Print_Area" localSheetId="6">'8그룹'!$A$1:$H$6</definedName>
    <definedName name="_xlnm.Print_Titles" localSheetId="0">'2그룹'!$1:$3</definedName>
    <definedName name="_xlnm.Print_Titles" localSheetId="1">'3그룹'!$1:$3</definedName>
    <definedName name="_xlnm.Print_Titles" localSheetId="2">'4그룹'!$1:$3</definedName>
    <definedName name="_xlnm.Print_Titles" localSheetId="3">'5그룹'!$1:$3</definedName>
    <definedName name="_xlnm.Print_Titles" localSheetId="4">'6그룹'!$1:$3</definedName>
    <definedName name="_xlnm.Print_Titles" localSheetId="5">'7그룹'!$1:$3</definedName>
  </definedNames>
  <calcPr calcId="125725" calcMode="manual"/>
</workbook>
</file>

<file path=xl/calcChain.xml><?xml version="1.0" encoding="utf-8"?>
<calcChain xmlns="http://schemas.openxmlformats.org/spreadsheetml/2006/main">
  <c r="G5" i="34"/>
  <c r="G4"/>
  <c r="G6" s="1"/>
  <c r="G10" i="32"/>
  <c r="G9"/>
  <c r="G8"/>
  <c r="G7"/>
  <c r="G6"/>
  <c r="G5"/>
  <c r="G4"/>
  <c r="G28" i="30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26" i="27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24" i="23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" i="22"/>
  <c r="G8"/>
  <c r="G7"/>
  <c r="G6"/>
  <c r="G5"/>
  <c r="G4"/>
  <c r="G23" i="20"/>
  <c r="G22"/>
  <c r="G21"/>
  <c r="G20"/>
  <c r="G19"/>
  <c r="G18"/>
  <c r="G17"/>
  <c r="G16"/>
  <c r="G15"/>
  <c r="G14"/>
  <c r="G13"/>
  <c r="F12"/>
  <c r="G12" s="1"/>
  <c r="F11"/>
  <c r="G11" s="1"/>
  <c r="F10"/>
  <c r="G10" s="1"/>
  <c r="F9"/>
  <c r="G9" s="1"/>
  <c r="F8"/>
  <c r="G8" s="1"/>
  <c r="F7"/>
  <c r="G7" s="1"/>
  <c r="F6"/>
  <c r="G6" s="1"/>
  <c r="G5"/>
  <c r="G4"/>
  <c r="G11" i="32" l="1"/>
  <c r="G29" i="30"/>
  <c r="G27" i="27"/>
  <c r="G10" i="22"/>
  <c r="G25" i="23"/>
  <c r="G24" i="20"/>
  <c r="G5" i="1" l="1"/>
  <c r="G4"/>
  <c r="H7" i="5"/>
  <c r="H10"/>
  <c r="H9"/>
  <c r="H8"/>
  <c r="H6"/>
  <c r="H5"/>
  <c r="H4"/>
  <c r="G6" i="1" l="1"/>
  <c r="H11" i="5"/>
</calcChain>
</file>

<file path=xl/sharedStrings.xml><?xml version="1.0" encoding="utf-8"?>
<sst xmlns="http://schemas.openxmlformats.org/spreadsheetml/2006/main" count="460" uniqueCount="279">
  <si>
    <t>번호</t>
  </si>
  <si>
    <t>품명</t>
  </si>
  <si>
    <t>규격</t>
  </si>
  <si>
    <t>보험번호</t>
  </si>
  <si>
    <t>단가(원)</t>
  </si>
  <si>
    <t>예정수량</t>
  </si>
  <si>
    <t>참고사항</t>
  </si>
  <si>
    <t>전규격</t>
  </si>
  <si>
    <t>SAW 절삭기류</t>
  </si>
  <si>
    <t>BONE SCREW</t>
  </si>
  <si>
    <t>N0051001</t>
  </si>
  <si>
    <t>N0041003</t>
  </si>
  <si>
    <t>N0041005</t>
  </si>
  <si>
    <t>FM-EI0002</t>
  </si>
  <si>
    <t>FM-ES0005</t>
  </si>
  <si>
    <t>FINEMEDIX</t>
  </si>
  <si>
    <t>MEDWORK</t>
  </si>
  <si>
    <t>Lospa Femoral component</t>
  </si>
  <si>
    <t>BIPOLAR SHELL LINER</t>
  </si>
  <si>
    <t>LOSPA FEMORAL AUGMENT</t>
  </si>
  <si>
    <t>LOSPA MODULAR FEMORAL COMPONENT</t>
  </si>
  <si>
    <t>LOSPA MODULAR TIBIAL BASEPLATE</t>
  </si>
  <si>
    <t>Lospa patellar component</t>
  </si>
  <si>
    <t>LOSPA STEM EXTENSION</t>
  </si>
  <si>
    <t>Lospa Tibial Baseplate</t>
  </si>
  <si>
    <t>Lospa Tibial insert</t>
  </si>
  <si>
    <t>OXINIUM HEAD</t>
  </si>
  <si>
    <t>SLR-PLUS REVISION STEM</t>
  </si>
  <si>
    <t>Ultri-Mixer</t>
  </si>
  <si>
    <t>Versabond  AB Bone Cement</t>
  </si>
  <si>
    <t>E2001045</t>
  </si>
  <si>
    <t>E1022005</t>
  </si>
  <si>
    <t>E2041045</t>
  </si>
  <si>
    <t>E2002045</t>
  </si>
  <si>
    <t>E2011245</t>
  </si>
  <si>
    <t>E2031045</t>
  </si>
  <si>
    <t>E2051045</t>
  </si>
  <si>
    <t>E2011045</t>
  </si>
  <si>
    <t>E2021045</t>
  </si>
  <si>
    <t>E1011305</t>
  </si>
  <si>
    <t>E1002029</t>
  </si>
  <si>
    <t>E1003029</t>
  </si>
  <si>
    <t>D1102064</t>
  </si>
  <si>
    <t>E5002705</t>
  </si>
  <si>
    <t>LOSPA MODULAR TIBIAL INSERT CONSTRAINED</t>
  </si>
  <si>
    <t>E2021145</t>
  </si>
  <si>
    <t>REFLECTION 3 ACETABULAR SHELL</t>
  </si>
  <si>
    <t>REFLECTION XLPE LINER</t>
  </si>
  <si>
    <t>ACETABULAR SCREW</t>
  </si>
  <si>
    <t>E1021605</t>
  </si>
  <si>
    <t>E1031105</t>
  </si>
  <si>
    <t>E1041005</t>
  </si>
  <si>
    <t>APIS Cable With Sleeve</t>
  </si>
  <si>
    <t>E1300084</t>
  </si>
  <si>
    <t>E5100040</t>
  </si>
  <si>
    <t>F1402094</t>
  </si>
  <si>
    <t>F1412004</t>
  </si>
  <si>
    <t>2019년 진료재료 입찰 목록</t>
    <phoneticPr fontId="2" type="noConversion"/>
  </si>
  <si>
    <t>2019년 수술재료 입찰 목록</t>
    <phoneticPr fontId="2" type="noConversion"/>
  </si>
  <si>
    <t>ARIX LOCKING SYSTEM</t>
  </si>
  <si>
    <t>CORTEX SCREW</t>
  </si>
  <si>
    <t>CORTICAL SCREW</t>
  </si>
  <si>
    <t>GAMMA3 U-BLADE</t>
  </si>
  <si>
    <t>LOCKING SCREW</t>
  </si>
  <si>
    <t>T2 TIBIAL NAIL SET</t>
  </si>
  <si>
    <t>TAN FEMORAL NAIL SET</t>
  </si>
  <si>
    <t>TRIGEN META RETROGRDAE FEMORAL NAIL SET</t>
  </si>
  <si>
    <t>TRIGEN META TIBIAL NAIL SET</t>
  </si>
  <si>
    <t>VARIAX ANATOMICAL LOCKING CLAVICLE PLATE</t>
  </si>
  <si>
    <t>C5030124</t>
  </si>
  <si>
    <t>C5475096</t>
  </si>
  <si>
    <t>C5607096</t>
  </si>
  <si>
    <t>C6602096</t>
  </si>
  <si>
    <t>C5491696</t>
  </si>
  <si>
    <t>C6007024</t>
  </si>
  <si>
    <t>C6401924</t>
  </si>
  <si>
    <t>C6400097</t>
  </si>
  <si>
    <t>C6401096</t>
  </si>
  <si>
    <t>C6007001</t>
  </si>
  <si>
    <t>C3190124</t>
  </si>
  <si>
    <t>C5430097</t>
  </si>
  <si>
    <t>C6408097</t>
  </si>
  <si>
    <t>C6401824</t>
  </si>
  <si>
    <t>C3112024</t>
  </si>
  <si>
    <t>C3119005</t>
  </si>
  <si>
    <t>C3112105</t>
  </si>
  <si>
    <t>C5478024</t>
  </si>
  <si>
    <t>Exolent spine cement(20G)</t>
  </si>
  <si>
    <t>Guardian(툴킷 DS)</t>
  </si>
  <si>
    <t>F1411098</t>
  </si>
  <si>
    <t>4CIS Proximal Femur Interlocking Nail Set</t>
  </si>
  <si>
    <t>SIS Cortical Locking Screw</t>
  </si>
  <si>
    <t>SIS Cortical Screw</t>
  </si>
  <si>
    <t>4CIS Tibial Interlocking Nail Set</t>
  </si>
  <si>
    <t>Clavicle Plate</t>
  </si>
  <si>
    <t>Foot Locking Screw</t>
  </si>
  <si>
    <t>Cortical Screw</t>
  </si>
  <si>
    <t>C5-430-199</t>
  </si>
  <si>
    <t>C6-402-199</t>
  </si>
  <si>
    <t>C6-402-099</t>
  </si>
  <si>
    <t>C3-112-010</t>
  </si>
  <si>
    <t>C5-478-072</t>
  </si>
  <si>
    <t>C6-402-050</t>
  </si>
  <si>
    <t>C6-401-050</t>
  </si>
  <si>
    <t>C3-115-010</t>
  </si>
  <si>
    <t>C3-115-024</t>
  </si>
  <si>
    <t>3.5LOCKING PLATE SCREW</t>
  </si>
  <si>
    <t>SCREW</t>
  </si>
  <si>
    <t>NOVAFIX</t>
  </si>
  <si>
    <t>Dyna Locking Femur Nail Set</t>
  </si>
  <si>
    <t>TIBIA NAIL SET</t>
  </si>
  <si>
    <t>TRIGEN HUMERUS NAIL</t>
  </si>
  <si>
    <t>C1-606-121</t>
  </si>
  <si>
    <t>C1-003-021</t>
  </si>
  <si>
    <t>C3-111-021</t>
  </si>
  <si>
    <t>C3-112-081</t>
  </si>
  <si>
    <t>C3-114-005</t>
  </si>
  <si>
    <t>C5-475-229</t>
    <phoneticPr fontId="15" type="noConversion"/>
  </si>
  <si>
    <t>MANAN NEEDLE 11G외 5종</t>
    <phoneticPr fontId="2" type="noConversion"/>
  </si>
  <si>
    <t>INTERTAN PROXIMAL NAIL SET외 22종</t>
    <phoneticPr fontId="2" type="noConversion"/>
  </si>
  <si>
    <t>SIS Anatomical Fibular Locking Plate외 19종</t>
    <phoneticPr fontId="2" type="noConversion"/>
  </si>
  <si>
    <t>OCN NEEDLE외 6종</t>
    <phoneticPr fontId="2" type="noConversion"/>
  </si>
  <si>
    <t>계</t>
    <phoneticPr fontId="2" type="noConversion"/>
  </si>
  <si>
    <t>(단위 : 원)</t>
  </si>
  <si>
    <t>(단위 : 원)</t>
    <phoneticPr fontId="2" type="noConversion"/>
  </si>
  <si>
    <t>SL PLUS STEM 20종</t>
    <phoneticPr fontId="2" type="noConversion"/>
  </si>
  <si>
    <t>예상금액</t>
    <phoneticPr fontId="2" type="noConversion"/>
  </si>
  <si>
    <t>Terafuser (c형) 외 1종</t>
    <phoneticPr fontId="2" type="noConversion"/>
  </si>
  <si>
    <t xml:space="preserve"> injection needle 외 6종</t>
    <phoneticPr fontId="2" type="noConversion"/>
  </si>
  <si>
    <t>Kill Access System Bladed 외 1종</t>
    <phoneticPr fontId="2" type="noConversion"/>
  </si>
  <si>
    <t>번호</t>
    <phoneticPr fontId="2" type="noConversion"/>
  </si>
  <si>
    <t>품명</t>
    <phoneticPr fontId="2" type="noConversion"/>
  </si>
  <si>
    <t>규격</t>
    <phoneticPr fontId="2" type="noConversion"/>
  </si>
  <si>
    <t>회사</t>
    <phoneticPr fontId="2" type="noConversion"/>
  </si>
  <si>
    <t>보험번호</t>
    <phoneticPr fontId="2" type="noConversion"/>
  </si>
  <si>
    <t>단가(원)</t>
    <phoneticPr fontId="2" type="noConversion"/>
  </si>
  <si>
    <t>예정수량</t>
    <phoneticPr fontId="2" type="noConversion"/>
  </si>
  <si>
    <t>예상금액</t>
    <phoneticPr fontId="2" type="noConversion"/>
  </si>
  <si>
    <t>참고사항</t>
    <phoneticPr fontId="2" type="noConversion"/>
  </si>
  <si>
    <t xml:space="preserve"> injection needle</t>
    <phoneticPr fontId="2" type="noConversion"/>
  </si>
  <si>
    <t>J2301106</t>
    <phoneticPr fontId="12" type="noConversion"/>
  </si>
  <si>
    <t>SNARE 15mm 소프트 회전형</t>
    <phoneticPr fontId="2" type="noConversion"/>
  </si>
  <si>
    <t xml:space="preserve"> 내시경용 NET</t>
    <phoneticPr fontId="12" type="noConversion"/>
  </si>
  <si>
    <t>FM-ER0008</t>
    <phoneticPr fontId="12" type="noConversion"/>
  </si>
  <si>
    <t>FINEMEDIX</t>
    <phoneticPr fontId="12" type="noConversion"/>
  </si>
  <si>
    <t>J5302106</t>
    <phoneticPr fontId="12" type="noConversion"/>
  </si>
  <si>
    <t>Mouth Piece</t>
    <phoneticPr fontId="12" type="noConversion"/>
  </si>
  <si>
    <t>GP-100SB</t>
    <phoneticPr fontId="12" type="noConversion"/>
  </si>
  <si>
    <t>두원메디텍</t>
    <phoneticPr fontId="12" type="noConversion"/>
  </si>
  <si>
    <t>*</t>
    <phoneticPr fontId="12" type="noConversion"/>
  </si>
  <si>
    <t>내시경용  브러쉬(화이트)</t>
    <phoneticPr fontId="12" type="noConversion"/>
  </si>
  <si>
    <t>2020D</t>
    <phoneticPr fontId="12" type="noConversion"/>
  </si>
  <si>
    <t>비아이 인터네셔날</t>
    <phoneticPr fontId="12" type="noConversion"/>
  </si>
  <si>
    <t xml:space="preserve"> 위 비경 포셉</t>
    <phoneticPr fontId="12" type="noConversion"/>
  </si>
  <si>
    <t>BIO1-C3-23-180</t>
    <phoneticPr fontId="12" type="noConversion"/>
  </si>
  <si>
    <t xml:space="preserve"> 대장 포셉</t>
    <phoneticPr fontId="2" type="noConversion"/>
  </si>
  <si>
    <t>BIO1-C4-23-230</t>
    <phoneticPr fontId="12" type="noConversion"/>
  </si>
  <si>
    <t>계</t>
    <phoneticPr fontId="2" type="noConversion"/>
  </si>
  <si>
    <t>Kill Access System Bladed 외 2종</t>
    <phoneticPr fontId="2" type="noConversion"/>
  </si>
  <si>
    <t>11mm*100mm
12mm*100mm</t>
    <phoneticPr fontId="2" type="noConversion"/>
  </si>
  <si>
    <t>M2050039</t>
    <phoneticPr fontId="2" type="noConversion"/>
  </si>
  <si>
    <t>급여</t>
    <phoneticPr fontId="2" type="noConversion"/>
  </si>
  <si>
    <t>ASE Plus Trocar 외</t>
    <phoneticPr fontId="2" type="noConversion"/>
  </si>
  <si>
    <t>5mm*75mm</t>
    <phoneticPr fontId="2" type="noConversion"/>
  </si>
  <si>
    <t>M2052083</t>
    <phoneticPr fontId="2" type="noConversion"/>
  </si>
  <si>
    <t>계</t>
    <phoneticPr fontId="2" type="noConversion"/>
  </si>
  <si>
    <t>CBI</t>
    <phoneticPr fontId="2" type="noConversion"/>
  </si>
  <si>
    <t>Continuous  type</t>
    <phoneticPr fontId="2" type="noConversion"/>
  </si>
  <si>
    <t>J4303290</t>
    <phoneticPr fontId="2" type="noConversion"/>
  </si>
  <si>
    <t>CBI+PCA</t>
    <phoneticPr fontId="2" type="noConversion"/>
  </si>
  <si>
    <t>bolus type</t>
    <phoneticPr fontId="2" type="noConversion"/>
  </si>
  <si>
    <t>J4306290</t>
    <phoneticPr fontId="2" type="noConversion"/>
  </si>
  <si>
    <t>LOCKING PLATE CANNULATED SCREW</t>
    <phoneticPr fontId="15" type="noConversion"/>
  </si>
  <si>
    <t>전규격</t>
    <phoneticPr fontId="2" type="noConversion"/>
  </si>
  <si>
    <t>C6-411-110</t>
    <phoneticPr fontId="15" type="noConversion"/>
  </si>
  <si>
    <t>4.0CANCELLOUS SCREW</t>
    <phoneticPr fontId="15" type="noConversion"/>
  </si>
  <si>
    <t>C6-406-029</t>
    <phoneticPr fontId="15" type="noConversion"/>
  </si>
  <si>
    <t>4.5 LOCKING PLATE SCREW</t>
    <phoneticPr fontId="15" type="noConversion"/>
  </si>
  <si>
    <t>C6-403-129</t>
    <phoneticPr fontId="15" type="noConversion"/>
  </si>
  <si>
    <t>4.5CORTICAL SCREW</t>
    <phoneticPr fontId="15" type="noConversion"/>
  </si>
  <si>
    <t>C6-403-029</t>
    <phoneticPr fontId="15" type="noConversion"/>
  </si>
  <si>
    <t>C6-402-129</t>
    <phoneticPr fontId="15" type="noConversion"/>
  </si>
  <si>
    <t>3.5CORTICAL SCREW</t>
    <phoneticPr fontId="15" type="noConversion"/>
  </si>
  <si>
    <t>C6-402-029</t>
    <phoneticPr fontId="15" type="noConversion"/>
  </si>
  <si>
    <t>CLAVICLE LOCKING PLATE</t>
    <phoneticPr fontId="15" type="noConversion"/>
  </si>
  <si>
    <t>C5-478-129</t>
    <phoneticPr fontId="15" type="noConversion"/>
  </si>
  <si>
    <t>DISTAL POSTRO LATERAL HUMERUS LOCKING PLATE</t>
    <phoneticPr fontId="15" type="noConversion"/>
  </si>
  <si>
    <t>DISTAL RADIUS LOCKING PLATE</t>
    <phoneticPr fontId="15" type="noConversion"/>
  </si>
  <si>
    <t>C5-475-129</t>
    <phoneticPr fontId="15" type="noConversion"/>
  </si>
  <si>
    <t>PROXIMAL HUMERUS LOCKING PLATE</t>
    <phoneticPr fontId="15" type="noConversion"/>
  </si>
  <si>
    <t>C5-475-029</t>
    <phoneticPr fontId="15" type="noConversion"/>
  </si>
  <si>
    <t>CALCANEAL LOCKING PLATE</t>
    <phoneticPr fontId="15" type="noConversion"/>
  </si>
  <si>
    <t>C5-467-229</t>
    <phoneticPr fontId="15" type="noConversion"/>
  </si>
  <si>
    <t>SMALL LOCKING FIBULAR PLATE</t>
    <phoneticPr fontId="15" type="noConversion"/>
  </si>
  <si>
    <t>C5-430-529</t>
    <phoneticPr fontId="15" type="noConversion"/>
  </si>
  <si>
    <t>TIBIS DISTAL LOCKING PLATE</t>
    <phoneticPr fontId="15" type="noConversion"/>
  </si>
  <si>
    <t>C5-430-429</t>
    <phoneticPr fontId="15" type="noConversion"/>
  </si>
  <si>
    <t>TIBIA PROXIMAL LOCKING PLATE</t>
    <phoneticPr fontId="15" type="noConversion"/>
  </si>
  <si>
    <t>C5-430-193</t>
    <phoneticPr fontId="15" type="noConversion"/>
  </si>
  <si>
    <t>DISTAL FEMUR LOCKING PLATE</t>
    <phoneticPr fontId="15" type="noConversion"/>
  </si>
  <si>
    <t>C5-430-093</t>
    <phoneticPr fontId="15" type="noConversion"/>
  </si>
  <si>
    <t>SIM CANNULATED SCREW</t>
    <phoneticPr fontId="15" type="noConversion"/>
  </si>
  <si>
    <t>C6-411-053</t>
    <phoneticPr fontId="15" type="noConversion"/>
  </si>
  <si>
    <t>SIM WASHER</t>
    <phoneticPr fontId="15" type="noConversion"/>
  </si>
  <si>
    <t>D1-211-053</t>
    <phoneticPr fontId="15" type="noConversion"/>
  </si>
  <si>
    <t>GAMMA NAIL SYSTEM</t>
    <phoneticPr fontId="15" type="noConversion"/>
  </si>
  <si>
    <t>MIIG X3</t>
    <phoneticPr fontId="15" type="noConversion"/>
  </si>
  <si>
    <t>C0-401-008</t>
    <phoneticPr fontId="15" type="noConversion"/>
  </si>
  <si>
    <t>PRO-DENSE</t>
    <phoneticPr fontId="15" type="noConversion"/>
  </si>
  <si>
    <t>C0-519-002</t>
    <phoneticPr fontId="15" type="noConversion"/>
  </si>
  <si>
    <t>OCN NEEDLE</t>
    <phoneticPr fontId="2" type="noConversion"/>
  </si>
  <si>
    <t>전규격</t>
    <phoneticPr fontId="2" type="noConversion"/>
  </si>
  <si>
    <t>F1401096</t>
    <phoneticPr fontId="2" type="noConversion"/>
  </si>
  <si>
    <t>PCM Catheter</t>
    <phoneticPr fontId="10" type="noConversion"/>
  </si>
  <si>
    <t>BJ4801OJ</t>
    <phoneticPr fontId="10" type="noConversion"/>
  </si>
  <si>
    <t>비급여</t>
    <phoneticPr fontId="2" type="noConversion"/>
  </si>
  <si>
    <t>Spasy Kit T2</t>
    <phoneticPr fontId="10" type="noConversion"/>
  </si>
  <si>
    <t>F1411104</t>
    <phoneticPr fontId="10" type="noConversion"/>
  </si>
  <si>
    <t>Spasy (풍선카데타 플러스)</t>
    <phoneticPr fontId="2" type="noConversion"/>
  </si>
  <si>
    <t>SPINOFILL 20G</t>
    <phoneticPr fontId="2" type="noConversion"/>
  </si>
  <si>
    <t>E5100070</t>
    <phoneticPr fontId="2" type="noConversion"/>
  </si>
  <si>
    <t>예상금액</t>
    <phoneticPr fontId="2" type="noConversion"/>
  </si>
  <si>
    <t>SIS Anatomical Fibular Locking Plate</t>
    <phoneticPr fontId="2" type="noConversion"/>
  </si>
  <si>
    <t>SIS Anatomical Radius Locking Plate</t>
    <phoneticPr fontId="15" type="noConversion"/>
  </si>
  <si>
    <t>C5-475-199</t>
    <phoneticPr fontId="15" type="noConversion"/>
  </si>
  <si>
    <t>SIS Cortical Locking Screw</t>
    <phoneticPr fontId="15" type="noConversion"/>
  </si>
  <si>
    <t>C6-401-399</t>
    <phoneticPr fontId="15" type="noConversion"/>
  </si>
  <si>
    <t>Multiple External Fixator</t>
    <phoneticPr fontId="10" type="noConversion"/>
  </si>
  <si>
    <t>C1-002-028</t>
    <phoneticPr fontId="10" type="noConversion"/>
  </si>
  <si>
    <t>Cortical Half Pin</t>
    <phoneticPr fontId="10" type="noConversion"/>
  </si>
  <si>
    <t>C1-605-128</t>
    <phoneticPr fontId="10" type="noConversion"/>
  </si>
  <si>
    <t>C1-003-028</t>
    <phoneticPr fontId="10" type="noConversion"/>
  </si>
  <si>
    <t>Multiple Cortical Bonetype(A,B type)</t>
    <phoneticPr fontId="10" type="noConversion"/>
  </si>
  <si>
    <t>C1-606-128</t>
    <phoneticPr fontId="10" type="noConversion"/>
  </si>
  <si>
    <t>Multiple Cannulated Screw</t>
    <phoneticPr fontId="10" type="noConversion"/>
  </si>
  <si>
    <t>C6-411-028</t>
    <phoneticPr fontId="10" type="noConversion"/>
  </si>
  <si>
    <t>4CIS Femoral Interlocking Nail Set</t>
    <phoneticPr fontId="2" type="noConversion"/>
  </si>
  <si>
    <t>C3-111-010</t>
    <phoneticPr fontId="10" type="noConversion"/>
  </si>
  <si>
    <t>4CIS CHS Plate Set</t>
    <phoneticPr fontId="2" type="noConversion"/>
  </si>
  <si>
    <t>C5-452-010</t>
    <phoneticPr fontId="10" type="noConversion"/>
  </si>
  <si>
    <t>4CIS Trochanter Stabilizing Plate</t>
    <phoneticPr fontId="2" type="noConversion"/>
  </si>
  <si>
    <t>C5-452-100</t>
    <phoneticPr fontId="10" type="noConversion"/>
  </si>
  <si>
    <t>Cortical Screw</t>
    <phoneticPr fontId="2" type="noConversion"/>
  </si>
  <si>
    <t>C6-403-010</t>
    <phoneticPr fontId="10" type="noConversion"/>
  </si>
  <si>
    <t>APIS Cable With Sleeve</t>
    <phoneticPr fontId="2" type="noConversion"/>
  </si>
  <si>
    <t>E1-300-084</t>
    <phoneticPr fontId="2" type="noConversion"/>
  </si>
  <si>
    <t>계</t>
    <phoneticPr fontId="2" type="noConversion"/>
  </si>
  <si>
    <t>SMALL LOCKING FIBULAR PLATE외 24종</t>
    <phoneticPr fontId="2" type="noConversion"/>
  </si>
  <si>
    <t xml:space="preserve"> Anatomical Locking Tibia Plate</t>
    <phoneticPr fontId="10" type="noConversion"/>
  </si>
  <si>
    <t>Anatomical Locking Distal Fibula Plate</t>
    <phoneticPr fontId="10" type="noConversion"/>
  </si>
  <si>
    <t>C5430096</t>
    <phoneticPr fontId="2" type="noConversion"/>
  </si>
  <si>
    <t>Anatomical Locking Distal Volar Radius Plate</t>
    <phoneticPr fontId="10" type="noConversion"/>
  </si>
  <si>
    <t>Arix System Locking Screw</t>
    <phoneticPr fontId="10" type="noConversion"/>
  </si>
  <si>
    <t>Arix System Plate</t>
    <phoneticPr fontId="10" type="noConversion"/>
  </si>
  <si>
    <t>Axos Locking Screw 4.0mm</t>
    <phoneticPr fontId="10" type="noConversion"/>
  </si>
  <si>
    <t>Cannulated screw</t>
    <phoneticPr fontId="2" type="noConversion"/>
  </si>
  <si>
    <t>C6411224</t>
    <phoneticPr fontId="2" type="noConversion"/>
  </si>
  <si>
    <t>Cortical Self Tapping Screw 3.5mm</t>
    <phoneticPr fontId="10" type="noConversion"/>
  </si>
  <si>
    <t>Gamma3 Nail systeam</t>
    <phoneticPr fontId="2" type="noConversion"/>
  </si>
  <si>
    <t>C3115024</t>
    <phoneticPr fontId="2" type="noConversion"/>
  </si>
  <si>
    <t>INTERTAN PROXIMAL NAIL SET</t>
    <phoneticPr fontId="10" type="noConversion"/>
  </si>
  <si>
    <t>C3115005</t>
    <phoneticPr fontId="10" type="noConversion"/>
  </si>
  <si>
    <t xml:space="preserve">Large Locking anatomical Plate </t>
    <phoneticPr fontId="10" type="noConversion"/>
  </si>
  <si>
    <t>LOCKING CANCELLOUS SCREW</t>
    <phoneticPr fontId="2" type="noConversion"/>
  </si>
  <si>
    <t>C3111005</t>
    <phoneticPr fontId="10" type="noConversion"/>
  </si>
  <si>
    <t>계</t>
    <phoneticPr fontId="2" type="noConversion"/>
  </si>
  <si>
    <t>Mediclore 1.5cc</t>
    <phoneticPr fontId="10" type="noConversion"/>
  </si>
  <si>
    <t>BM2101QT</t>
    <phoneticPr fontId="10" type="noConversion"/>
  </si>
  <si>
    <t>비급여</t>
    <phoneticPr fontId="2" type="noConversion"/>
  </si>
  <si>
    <t>Spasy Kit T2</t>
    <phoneticPr fontId="10" type="noConversion"/>
  </si>
  <si>
    <t>F1411104</t>
    <phoneticPr fontId="10" type="noConversion"/>
  </si>
  <si>
    <t>Spasy(풍선카데타 플러스)</t>
    <phoneticPr fontId="2" type="noConversion"/>
  </si>
  <si>
    <t>Exolent spine cement(20G)</t>
    <phoneticPr fontId="2" type="noConversion"/>
  </si>
  <si>
    <t>MANAN NEEDLE 11G</t>
    <phoneticPr fontId="10" type="noConversion"/>
  </si>
  <si>
    <t>EXPEDIO NAVI</t>
    <phoneticPr fontId="10" type="noConversion"/>
  </si>
  <si>
    <t>BJ4802DA</t>
    <phoneticPr fontId="10" type="noConversion"/>
  </si>
  <si>
    <t>SL PLUS STEM</t>
    <phoneticPr fontId="2" type="noConversion"/>
  </si>
  <si>
    <t>Apis Long Grip Plate Set</t>
    <phoneticPr fontId="10" type="noConversion"/>
  </si>
  <si>
    <t>E1312084</t>
    <phoneticPr fontId="10" type="noConversion"/>
  </si>
</sst>
</file>

<file path=xl/styles.xml><?xml version="1.0" encoding="utf-8"?>
<styleSheet xmlns="http://schemas.openxmlformats.org/spreadsheetml/2006/main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8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10"/>
      <name val="ＭＳ ゴシック"/>
      <family val="3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41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0"/>
    <xf numFmtId="0" fontId="7" fillId="0" borderId="0">
      <alignment vertical="center"/>
    </xf>
    <xf numFmtId="0" fontId="7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>
      <alignment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/>
    </xf>
    <xf numFmtId="41" fontId="16" fillId="0" borderId="1" xfId="3" applyFont="1" applyFill="1" applyBorder="1" applyAlignment="1">
      <alignment horizontal="center" vertical="center" wrapText="1"/>
    </xf>
    <xf numFmtId="0" fontId="16" fillId="0" borderId="1" xfId="25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41" fontId="9" fillId="0" borderId="1" xfId="1" applyFont="1" applyBorder="1">
      <alignment vertical="center"/>
    </xf>
    <xf numFmtId="0" fontId="9" fillId="0" borderId="1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Fill="1" applyBorder="1">
      <alignment vertical="center"/>
    </xf>
    <xf numFmtId="0" fontId="9" fillId="0" borderId="3" xfId="0" applyFont="1" applyFill="1" applyBorder="1">
      <alignment vertical="center"/>
    </xf>
    <xf numFmtId="41" fontId="9" fillId="0" borderId="3" xfId="1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1" fontId="9" fillId="0" borderId="1" xfId="0" applyNumberFormat="1" applyFont="1" applyBorder="1">
      <alignment vertical="center"/>
    </xf>
    <xf numFmtId="0" fontId="9" fillId="0" borderId="1" xfId="0" applyFont="1" applyFill="1" applyBorder="1">
      <alignment vertical="center"/>
    </xf>
    <xf numFmtId="41" fontId="9" fillId="0" borderId="1" xfId="1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41" fontId="9" fillId="0" borderId="1" xfId="1" applyFont="1" applyFill="1" applyBorder="1" applyAlignment="1">
      <alignment horizontal="center" vertical="center"/>
    </xf>
    <xf numFmtId="0" fontId="9" fillId="2" borderId="1" xfId="6" applyFont="1" applyFill="1" applyBorder="1" applyAlignment="1">
      <alignment horizontal="center" vertical="center"/>
    </xf>
    <xf numFmtId="41" fontId="9" fillId="2" borderId="1" xfId="5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1" fontId="17" fillId="2" borderId="1" xfId="5" applyFont="1" applyFill="1" applyBorder="1">
      <alignment vertical="center"/>
    </xf>
    <xf numFmtId="41" fontId="9" fillId="0" borderId="1" xfId="0" applyNumberFormat="1" applyFont="1" applyFill="1" applyBorder="1">
      <alignment vertical="center"/>
    </xf>
    <xf numFmtId="0" fontId="9" fillId="0" borderId="1" xfId="6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1" fontId="9" fillId="2" borderId="1" xfId="0" applyNumberFormat="1" applyFont="1" applyFill="1" applyBorder="1">
      <alignment vertical="center"/>
    </xf>
    <xf numFmtId="0" fontId="18" fillId="0" borderId="1" xfId="0" applyFont="1" applyBorder="1">
      <alignment vertical="center"/>
    </xf>
    <xf numFmtId="0" fontId="8" fillId="2" borderId="1" xfId="29" applyFont="1" applyFill="1" applyBorder="1" applyAlignment="1">
      <alignment horizontal="center" vertical="center" wrapText="1"/>
    </xf>
    <xf numFmtId="0" fontId="8" fillId="2" borderId="1" xfId="29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8" fillId="2" borderId="1" xfId="0" applyFont="1" applyFill="1" applyBorder="1">
      <alignment vertical="center"/>
    </xf>
    <xf numFmtId="0" fontId="19" fillId="0" borderId="1" xfId="30" applyFont="1" applyBorder="1" applyAlignment="1">
      <alignment horizontal="center" vertical="center"/>
    </xf>
    <xf numFmtId="0" fontId="17" fillId="2" borderId="1" xfId="31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/>
    </xf>
    <xf numFmtId="41" fontId="17" fillId="0" borderId="1" xfId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1" fontId="9" fillId="0" borderId="0" xfId="1" applyFont="1">
      <alignment vertical="center"/>
    </xf>
    <xf numFmtId="41" fontId="19" fillId="0" borderId="1" xfId="1" applyFont="1" applyBorder="1" applyAlignment="1">
      <alignment horizontal="center" vertical="center"/>
    </xf>
    <xf numFmtId="41" fontId="9" fillId="2" borderId="1" xfId="0" applyNumberFormat="1" applyFont="1" applyFill="1" applyBorder="1" applyAlignment="1">
      <alignment horizontal="center" vertical="center"/>
    </xf>
    <xf numFmtId="0" fontId="19" fillId="2" borderId="1" xfId="29" applyNumberFormat="1" applyFont="1" applyFill="1" applyBorder="1" applyAlignment="1" applyProtection="1">
      <alignment horizontal="center" vertical="center" wrapText="1"/>
      <protection locked="0"/>
    </xf>
    <xf numFmtId="41" fontId="19" fillId="0" borderId="1" xfId="1" applyFont="1" applyFill="1" applyBorder="1" applyAlignment="1">
      <alignment horizontal="center" vertical="center"/>
    </xf>
    <xf numFmtId="0" fontId="17" fillId="2" borderId="1" xfId="29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/>
    </xf>
    <xf numFmtId="41" fontId="18" fillId="0" borderId="1" xfId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41" fontId="17" fillId="0" borderId="1" xfId="1" applyFont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 wrapText="1"/>
    </xf>
    <xf numFmtId="41" fontId="20" fillId="0" borderId="1" xfId="1" applyFont="1" applyBorder="1" applyAlignment="1">
      <alignment horizontal="center" vertical="center"/>
    </xf>
    <xf numFmtId="41" fontId="9" fillId="2" borderId="1" xfId="1" applyFont="1" applyFill="1" applyBorder="1" applyAlignment="1">
      <alignment horizontal="center" vertical="center"/>
    </xf>
    <xf numFmtId="41" fontId="17" fillId="2" borderId="1" xfId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41" fontId="20" fillId="2" borderId="1" xfId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/>
    </xf>
    <xf numFmtId="41" fontId="17" fillId="0" borderId="1" xfId="1" applyFont="1" applyBorder="1">
      <alignment vertical="center"/>
    </xf>
    <xf numFmtId="49" fontId="20" fillId="3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1" fontId="9" fillId="0" borderId="1" xfId="1" applyFont="1" applyBorder="1" applyAlignment="1">
      <alignment horizontal="right" vertical="center"/>
    </xf>
    <xf numFmtId="41" fontId="17" fillId="0" borderId="1" xfId="1" applyFont="1" applyFill="1" applyBorder="1" applyAlignment="1" applyProtection="1">
      <alignment horizontal="center" vertical="center"/>
      <protection locked="0"/>
    </xf>
    <xf numFmtId="0" fontId="17" fillId="0" borderId="1" xfId="6" applyNumberFormat="1" applyFont="1" applyBorder="1" applyAlignment="1">
      <alignment horizontal="center" vertical="center"/>
    </xf>
    <xf numFmtId="0" fontId="17" fillId="0" borderId="1" xfId="6" applyFont="1" applyBorder="1" applyAlignment="1">
      <alignment horizontal="center" vertical="center"/>
    </xf>
    <xf numFmtId="41" fontId="17" fillId="0" borderId="1" xfId="1" applyFont="1" applyBorder="1" applyAlignment="1">
      <alignment horizontal="center" vertical="center" shrinkToFit="1"/>
    </xf>
    <xf numFmtId="49" fontId="20" fillId="2" borderId="1" xfId="27" applyNumberFormat="1" applyFont="1" applyFill="1" applyBorder="1" applyAlignment="1">
      <alignment horizontal="center" vertical="center" wrapText="1"/>
    </xf>
    <xf numFmtId="41" fontId="9" fillId="0" borderId="1" xfId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49" fontId="13" fillId="0" borderId="5" xfId="0" applyNumberFormat="1" applyFont="1" applyFill="1" applyBorder="1" applyAlignment="1">
      <alignment horizontal="left" vertical="center"/>
    </xf>
  </cellXfs>
  <cellStyles count="32">
    <cellStyle name="쉼표 [0]" xfId="1" builtinId="6"/>
    <cellStyle name="쉼표 [0] 2" xfId="3"/>
    <cellStyle name="쉼표 [0] 2 2" xfId="10"/>
    <cellStyle name="쉼표 [0] 2 3" xfId="19"/>
    <cellStyle name="쉼표 [0] 2 4" xfId="17"/>
    <cellStyle name="쉼표 [0] 3" xfId="5"/>
    <cellStyle name="쉼표 [0] 4" xfId="4"/>
    <cellStyle name="쉼표 [0] 5" xfId="21"/>
    <cellStyle name="통화 [0] 2" xfId="18"/>
    <cellStyle name="통화 [0] 3" xfId="24"/>
    <cellStyle name="표준" xfId="0" builtinId="0"/>
    <cellStyle name="표준 10" xfId="22"/>
    <cellStyle name="표준 11" xfId="23"/>
    <cellStyle name="표준 12" xfId="26"/>
    <cellStyle name="표준 13" xfId="27"/>
    <cellStyle name="표준 14" xfId="28"/>
    <cellStyle name="표준 2" xfId="6"/>
    <cellStyle name="표준 2 2" xfId="11"/>
    <cellStyle name="표준 2 3" xfId="20"/>
    <cellStyle name="표준 2 4" xfId="16"/>
    <cellStyle name="표준 3" xfId="7"/>
    <cellStyle name="표준 4" xfId="8"/>
    <cellStyle name="표준 5" xfId="2"/>
    <cellStyle name="표준 5 2" xfId="9"/>
    <cellStyle name="표준 6" xfId="12"/>
    <cellStyle name="표준 7" xfId="13"/>
    <cellStyle name="표준 8" xfId="14"/>
    <cellStyle name="표준 9" xfId="15"/>
    <cellStyle name="표준_명제완" xfId="30"/>
    <cellStyle name="표준_변경대비표(환율반영)" xfId="31"/>
    <cellStyle name="표준_치료재료급여비급여목록및급여상한금액개정(안)-비급여코드" xfId="25"/>
    <cellStyle name="표준_환율_치료재료급여비급여목록및급여상한금액표_개정안(고시)_최종 3 2" xf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opLeftCell="A16" workbookViewId="0">
      <selection activeCell="B9" sqref="B9"/>
    </sheetView>
  </sheetViews>
  <sheetFormatPr defaultColWidth="8.75" defaultRowHeight="16.5"/>
  <cols>
    <col min="1" max="1" width="4.125" style="8" customWidth="1"/>
    <col min="2" max="2" width="46.625" style="2" bestFit="1" customWidth="1"/>
    <col min="3" max="3" width="9.5" style="2" customWidth="1"/>
    <col min="4" max="4" width="11.25" style="6" customWidth="1"/>
    <col min="5" max="5" width="10.625" style="7" customWidth="1"/>
    <col min="6" max="6" width="8.75" style="6"/>
    <col min="7" max="7" width="12.75" style="2" customWidth="1"/>
    <col min="8" max="8" width="9.25" style="5" bestFit="1" customWidth="1"/>
    <col min="9" max="16384" width="8.75" style="5"/>
  </cols>
  <sheetData>
    <row r="1" spans="1:8" ht="43.15" customHeight="1">
      <c r="A1" s="103" t="s">
        <v>58</v>
      </c>
      <c r="B1" s="103"/>
      <c r="C1" s="103"/>
      <c r="D1" s="103"/>
      <c r="E1" s="103"/>
      <c r="F1" s="103"/>
      <c r="G1" s="103"/>
      <c r="H1" s="103"/>
    </row>
    <row r="2" spans="1:8" ht="31.5">
      <c r="A2" s="104" t="s">
        <v>125</v>
      </c>
      <c r="B2" s="105"/>
      <c r="C2" s="19"/>
      <c r="D2" s="19"/>
      <c r="E2" s="19"/>
      <c r="F2" s="19"/>
      <c r="G2" s="19"/>
      <c r="H2" s="20" t="s">
        <v>123</v>
      </c>
    </row>
    <row r="3" spans="1:8" ht="24" customHeight="1">
      <c r="A3" s="24" t="s">
        <v>0</v>
      </c>
      <c r="B3" s="11" t="s">
        <v>1</v>
      </c>
      <c r="C3" s="11" t="s">
        <v>2</v>
      </c>
      <c r="D3" s="11" t="s">
        <v>3</v>
      </c>
      <c r="E3" s="13" t="s">
        <v>4</v>
      </c>
      <c r="F3" s="11" t="s">
        <v>5</v>
      </c>
      <c r="G3" s="11" t="s">
        <v>137</v>
      </c>
      <c r="H3" s="11" t="s">
        <v>6</v>
      </c>
    </row>
    <row r="4" spans="1:8" ht="24" customHeight="1">
      <c r="A4" s="11">
        <v>1</v>
      </c>
      <c r="B4" s="79" t="s">
        <v>276</v>
      </c>
      <c r="C4" s="95" t="s">
        <v>7</v>
      </c>
      <c r="D4" s="79" t="s">
        <v>40</v>
      </c>
      <c r="E4" s="78">
        <v>1272960</v>
      </c>
      <c r="F4" s="11">
        <v>1</v>
      </c>
      <c r="G4" s="96">
        <f t="shared" ref="G4:G5" si="0">E4*F4</f>
        <v>1272960</v>
      </c>
      <c r="H4" s="97"/>
    </row>
    <row r="5" spans="1:8" ht="24" customHeight="1">
      <c r="A5" s="11">
        <v>2</v>
      </c>
      <c r="B5" s="79" t="s">
        <v>27</v>
      </c>
      <c r="C5" s="95" t="s">
        <v>7</v>
      </c>
      <c r="D5" s="79" t="s">
        <v>41</v>
      </c>
      <c r="E5" s="78">
        <v>1879100</v>
      </c>
      <c r="F5" s="11">
        <v>3</v>
      </c>
      <c r="G5" s="96">
        <f t="shared" si="0"/>
        <v>5637300</v>
      </c>
      <c r="H5" s="97"/>
    </row>
    <row r="6" spans="1:8" ht="24" customHeight="1">
      <c r="A6" s="11">
        <v>3</v>
      </c>
      <c r="B6" s="79" t="s">
        <v>26</v>
      </c>
      <c r="C6" s="95" t="s">
        <v>7</v>
      </c>
      <c r="D6" s="79" t="s">
        <v>39</v>
      </c>
      <c r="E6" s="78">
        <v>484850</v>
      </c>
      <c r="F6" s="11">
        <v>4</v>
      </c>
      <c r="G6" s="96">
        <f>E6*F6</f>
        <v>1939400</v>
      </c>
      <c r="H6" s="97"/>
    </row>
    <row r="7" spans="1:8" ht="24" customHeight="1">
      <c r="A7" s="11">
        <v>4</v>
      </c>
      <c r="B7" s="79" t="s">
        <v>18</v>
      </c>
      <c r="C7" s="95" t="s">
        <v>7</v>
      </c>
      <c r="D7" s="79" t="s">
        <v>31</v>
      </c>
      <c r="E7" s="78">
        <v>493480</v>
      </c>
      <c r="F7" s="11">
        <v>4</v>
      </c>
      <c r="G7" s="96">
        <f>E7*F7</f>
        <v>1973920</v>
      </c>
      <c r="H7" s="97"/>
    </row>
    <row r="8" spans="1:8" ht="24" customHeight="1">
      <c r="A8" s="11">
        <v>5</v>
      </c>
      <c r="B8" s="79" t="s">
        <v>46</v>
      </c>
      <c r="C8" s="95" t="s">
        <v>7</v>
      </c>
      <c r="D8" s="79" t="s">
        <v>49</v>
      </c>
      <c r="E8" s="82">
        <v>723970</v>
      </c>
      <c r="F8" s="98">
        <v>1</v>
      </c>
      <c r="G8" s="96">
        <f>E8*F8</f>
        <v>723970</v>
      </c>
      <c r="H8" s="97"/>
    </row>
    <row r="9" spans="1:8" ht="24" customHeight="1">
      <c r="A9" s="11">
        <v>6</v>
      </c>
      <c r="B9" s="79" t="s">
        <v>47</v>
      </c>
      <c r="C9" s="95" t="s">
        <v>7</v>
      </c>
      <c r="D9" s="79" t="s">
        <v>50</v>
      </c>
      <c r="E9" s="82">
        <v>223470</v>
      </c>
      <c r="F9" s="99">
        <v>1</v>
      </c>
      <c r="G9" s="36">
        <f>E9*F9</f>
        <v>223470</v>
      </c>
      <c r="H9" s="97"/>
    </row>
    <row r="10" spans="1:8" ht="24" customHeight="1">
      <c r="A10" s="11">
        <v>7</v>
      </c>
      <c r="B10" s="79" t="s">
        <v>48</v>
      </c>
      <c r="C10" s="95" t="s">
        <v>7</v>
      </c>
      <c r="D10" s="79" t="s">
        <v>51</v>
      </c>
      <c r="E10" s="82">
        <v>48750</v>
      </c>
      <c r="F10" s="99">
        <v>1</v>
      </c>
      <c r="G10" s="36">
        <f>E10*F10</f>
        <v>48750</v>
      </c>
      <c r="H10" s="97"/>
    </row>
    <row r="11" spans="1:8" ht="24" customHeight="1">
      <c r="A11" s="11">
        <v>8</v>
      </c>
      <c r="B11" s="47" t="s">
        <v>17</v>
      </c>
      <c r="C11" s="95" t="s">
        <v>7</v>
      </c>
      <c r="D11" s="11" t="s">
        <v>30</v>
      </c>
      <c r="E11" s="78">
        <v>889840</v>
      </c>
      <c r="F11" s="11">
        <v>60</v>
      </c>
      <c r="G11" s="96">
        <f t="shared" ref="G11:G24" si="1">E11*F11</f>
        <v>53390400</v>
      </c>
      <c r="H11" s="97"/>
    </row>
    <row r="12" spans="1:8" ht="24" customHeight="1">
      <c r="A12" s="11">
        <v>9</v>
      </c>
      <c r="B12" s="47" t="s">
        <v>24</v>
      </c>
      <c r="C12" s="95" t="s">
        <v>7</v>
      </c>
      <c r="D12" s="11" t="s">
        <v>37</v>
      </c>
      <c r="E12" s="100">
        <v>713490</v>
      </c>
      <c r="F12" s="11">
        <v>60</v>
      </c>
      <c r="G12" s="96">
        <f>E12*F12</f>
        <v>42809400</v>
      </c>
      <c r="H12" s="97"/>
    </row>
    <row r="13" spans="1:8" ht="24" customHeight="1">
      <c r="A13" s="11">
        <v>10</v>
      </c>
      <c r="B13" s="47" t="s">
        <v>25</v>
      </c>
      <c r="C13" s="95" t="s">
        <v>7</v>
      </c>
      <c r="D13" s="11" t="s">
        <v>38</v>
      </c>
      <c r="E13" s="78">
        <v>364830</v>
      </c>
      <c r="F13" s="11">
        <v>60</v>
      </c>
      <c r="G13" s="96">
        <f>E13*F13</f>
        <v>21889800</v>
      </c>
      <c r="H13" s="97"/>
    </row>
    <row r="14" spans="1:8" ht="24" customHeight="1">
      <c r="A14" s="11">
        <v>11</v>
      </c>
      <c r="B14" s="101" t="s">
        <v>20</v>
      </c>
      <c r="C14" s="95" t="s">
        <v>7</v>
      </c>
      <c r="D14" s="101" t="s">
        <v>33</v>
      </c>
      <c r="E14" s="78">
        <v>1767430</v>
      </c>
      <c r="F14" s="11">
        <v>1</v>
      </c>
      <c r="G14" s="96">
        <f t="shared" si="1"/>
        <v>1767430</v>
      </c>
      <c r="H14" s="97"/>
    </row>
    <row r="15" spans="1:8" ht="24" customHeight="1">
      <c r="A15" s="11">
        <v>12</v>
      </c>
      <c r="B15" s="101" t="s">
        <v>21</v>
      </c>
      <c r="C15" s="95" t="s">
        <v>7</v>
      </c>
      <c r="D15" s="101" t="s">
        <v>34</v>
      </c>
      <c r="E15" s="78">
        <v>713490</v>
      </c>
      <c r="F15" s="11">
        <v>1</v>
      </c>
      <c r="G15" s="96">
        <f t="shared" si="1"/>
        <v>713490</v>
      </c>
      <c r="H15" s="97"/>
    </row>
    <row r="16" spans="1:8" ht="24" customHeight="1">
      <c r="A16" s="11">
        <v>13</v>
      </c>
      <c r="B16" s="101" t="s">
        <v>44</v>
      </c>
      <c r="C16" s="95" t="s">
        <v>7</v>
      </c>
      <c r="D16" s="101" t="s">
        <v>45</v>
      </c>
      <c r="E16" s="64">
        <v>364830</v>
      </c>
      <c r="F16" s="33">
        <v>1</v>
      </c>
      <c r="G16" s="102">
        <f t="shared" si="1"/>
        <v>364830</v>
      </c>
      <c r="H16" s="97"/>
    </row>
    <row r="17" spans="1:8" ht="24" customHeight="1">
      <c r="A17" s="11">
        <v>14</v>
      </c>
      <c r="B17" s="101" t="s">
        <v>23</v>
      </c>
      <c r="C17" s="95" t="s">
        <v>7</v>
      </c>
      <c r="D17" s="101" t="s">
        <v>36</v>
      </c>
      <c r="E17" s="100">
        <v>305390</v>
      </c>
      <c r="F17" s="11">
        <v>2</v>
      </c>
      <c r="G17" s="96">
        <f t="shared" si="1"/>
        <v>610780</v>
      </c>
      <c r="H17" s="97"/>
    </row>
    <row r="18" spans="1:8" ht="24" customHeight="1">
      <c r="A18" s="11">
        <v>15</v>
      </c>
      <c r="B18" s="101" t="s">
        <v>19</v>
      </c>
      <c r="C18" s="95" t="s">
        <v>7</v>
      </c>
      <c r="D18" s="101" t="s">
        <v>32</v>
      </c>
      <c r="E18" s="78">
        <v>439470</v>
      </c>
      <c r="F18" s="11">
        <v>2</v>
      </c>
      <c r="G18" s="96">
        <f>E18*F18</f>
        <v>878940</v>
      </c>
      <c r="H18" s="97"/>
    </row>
    <row r="19" spans="1:8" ht="24" customHeight="1">
      <c r="A19" s="11">
        <v>16</v>
      </c>
      <c r="B19" s="50" t="s">
        <v>22</v>
      </c>
      <c r="C19" s="95" t="s">
        <v>7</v>
      </c>
      <c r="D19" s="50" t="s">
        <v>35</v>
      </c>
      <c r="E19" s="100">
        <v>199510</v>
      </c>
      <c r="F19" s="11">
        <v>4</v>
      </c>
      <c r="G19" s="96">
        <f>E19*F19</f>
        <v>798040</v>
      </c>
      <c r="H19" s="97"/>
    </row>
    <row r="20" spans="1:8" ht="24" customHeight="1">
      <c r="A20" s="11">
        <v>17</v>
      </c>
      <c r="B20" s="11" t="s">
        <v>8</v>
      </c>
      <c r="C20" s="95" t="s">
        <v>7</v>
      </c>
      <c r="D20" s="48" t="s">
        <v>10</v>
      </c>
      <c r="E20" s="78">
        <v>183790</v>
      </c>
      <c r="F20" s="11">
        <v>60</v>
      </c>
      <c r="G20" s="96">
        <f t="shared" si="1"/>
        <v>11027400</v>
      </c>
      <c r="H20" s="97"/>
    </row>
    <row r="21" spans="1:8" ht="24" customHeight="1">
      <c r="A21" s="11">
        <v>18</v>
      </c>
      <c r="B21" s="79" t="s">
        <v>28</v>
      </c>
      <c r="C21" s="95" t="s">
        <v>7</v>
      </c>
      <c r="D21" s="79" t="s">
        <v>42</v>
      </c>
      <c r="E21" s="78">
        <v>111750</v>
      </c>
      <c r="F21" s="11">
        <v>60</v>
      </c>
      <c r="G21" s="96">
        <f t="shared" si="1"/>
        <v>6705000</v>
      </c>
      <c r="H21" s="97"/>
    </row>
    <row r="22" spans="1:8" ht="24" customHeight="1">
      <c r="A22" s="11">
        <v>19</v>
      </c>
      <c r="B22" s="77" t="s">
        <v>29</v>
      </c>
      <c r="C22" s="95" t="s">
        <v>7</v>
      </c>
      <c r="D22" s="79" t="s">
        <v>43</v>
      </c>
      <c r="E22" s="78">
        <v>89630</v>
      </c>
      <c r="F22" s="11">
        <v>60</v>
      </c>
      <c r="G22" s="96">
        <f t="shared" si="1"/>
        <v>5377800</v>
      </c>
      <c r="H22" s="97"/>
    </row>
    <row r="23" spans="1:8" ht="24" customHeight="1">
      <c r="A23" s="11">
        <v>20</v>
      </c>
      <c r="B23" s="50" t="s">
        <v>52</v>
      </c>
      <c r="C23" s="95" t="s">
        <v>7</v>
      </c>
      <c r="D23" s="49" t="s">
        <v>53</v>
      </c>
      <c r="E23" s="78">
        <v>198020</v>
      </c>
      <c r="F23" s="99">
        <v>2</v>
      </c>
      <c r="G23" s="96">
        <f t="shared" si="1"/>
        <v>396040</v>
      </c>
      <c r="H23" s="11"/>
    </row>
    <row r="24" spans="1:8" ht="24" customHeight="1">
      <c r="A24" s="11">
        <v>21</v>
      </c>
      <c r="B24" s="49" t="s">
        <v>277</v>
      </c>
      <c r="C24" s="95" t="s">
        <v>7</v>
      </c>
      <c r="D24" s="50" t="s">
        <v>278</v>
      </c>
      <c r="E24" s="78">
        <v>1468480</v>
      </c>
      <c r="F24" s="99">
        <v>2</v>
      </c>
      <c r="G24" s="96">
        <f t="shared" si="1"/>
        <v>2936960</v>
      </c>
      <c r="H24" s="11"/>
    </row>
    <row r="25" spans="1:8" ht="24" customHeight="1">
      <c r="A25" s="33" t="s">
        <v>265</v>
      </c>
      <c r="B25" s="85"/>
      <c r="C25" s="89"/>
      <c r="D25" s="33"/>
      <c r="E25" s="38"/>
      <c r="F25" s="40"/>
      <c r="G25" s="102">
        <f>SUM(G4:G24)</f>
        <v>161486080</v>
      </c>
      <c r="H25" s="39"/>
    </row>
    <row r="26" spans="1:8" ht="24" customHeight="1"/>
    <row r="27" spans="1:8" ht="24" customHeight="1"/>
    <row r="28" spans="1:8" ht="24" customHeight="1"/>
    <row r="29" spans="1:8" ht="24" customHeight="1"/>
    <row r="30" spans="1:8" ht="24" customHeight="1"/>
    <row r="31" spans="1:8" ht="24" customHeight="1"/>
    <row r="32" spans="1:8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</sheetData>
  <mergeCells count="2">
    <mergeCell ref="A2:B2"/>
    <mergeCell ref="A1:H1"/>
  </mergeCells>
  <phoneticPr fontId="2" type="noConversion"/>
  <pageMargins left="0.44" right="0.46" top="0.45" bottom="0.38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5" sqref="B5"/>
    </sheetView>
  </sheetViews>
  <sheetFormatPr defaultColWidth="8.75" defaultRowHeight="16.5"/>
  <cols>
    <col min="1" max="1" width="4.125" style="8" customWidth="1"/>
    <col min="2" max="2" width="43" style="2" customWidth="1"/>
    <col min="3" max="3" width="9.5" style="2" customWidth="1"/>
    <col min="4" max="4" width="11.25" style="6" customWidth="1"/>
    <col min="5" max="5" width="10.625" style="7" customWidth="1"/>
    <col min="6" max="6" width="8.75" style="6"/>
    <col min="7" max="7" width="12.75" style="2" customWidth="1"/>
    <col min="8" max="8" width="9" style="5" bestFit="1" customWidth="1"/>
    <col min="9" max="16384" width="8.75" style="5"/>
  </cols>
  <sheetData>
    <row r="1" spans="1:8" ht="43.15" customHeight="1">
      <c r="A1" s="103" t="s">
        <v>58</v>
      </c>
      <c r="B1" s="103"/>
      <c r="C1" s="103"/>
      <c r="D1" s="103"/>
      <c r="E1" s="103"/>
      <c r="F1" s="103"/>
      <c r="G1" s="103"/>
      <c r="H1" s="103"/>
    </row>
    <row r="2" spans="1:8" ht="31.5">
      <c r="A2" s="104" t="s">
        <v>118</v>
      </c>
      <c r="B2" s="105"/>
      <c r="C2" s="10"/>
      <c r="D2" s="10"/>
      <c r="E2" s="10"/>
      <c r="F2" s="10"/>
      <c r="G2" s="10"/>
      <c r="H2" s="18" t="s">
        <v>124</v>
      </c>
    </row>
    <row r="3" spans="1:8" ht="24" customHeight="1">
      <c r="A3" s="24" t="s">
        <v>0</v>
      </c>
      <c r="B3" s="11" t="s">
        <v>1</v>
      </c>
      <c r="C3" s="11" t="s">
        <v>2</v>
      </c>
      <c r="D3" s="11" t="s">
        <v>3</v>
      </c>
      <c r="E3" s="13" t="s">
        <v>4</v>
      </c>
      <c r="F3" s="11" t="s">
        <v>5</v>
      </c>
      <c r="G3" s="11" t="s">
        <v>137</v>
      </c>
      <c r="H3" s="11" t="s">
        <v>6</v>
      </c>
    </row>
    <row r="4" spans="1:8" ht="24" customHeight="1">
      <c r="A4" s="63">
        <v>1</v>
      </c>
      <c r="B4" s="90" t="s">
        <v>266</v>
      </c>
      <c r="C4" s="53" t="s">
        <v>7</v>
      </c>
      <c r="D4" s="43" t="s">
        <v>267</v>
      </c>
      <c r="E4" s="78">
        <v>140000</v>
      </c>
      <c r="F4" s="11">
        <v>2</v>
      </c>
      <c r="G4" s="55">
        <f t="shared" ref="G4:G9" si="0">E4*F4</f>
        <v>280000</v>
      </c>
      <c r="H4" s="11" t="s">
        <v>268</v>
      </c>
    </row>
    <row r="5" spans="1:8" ht="24" customHeight="1">
      <c r="A5" s="63">
        <v>2</v>
      </c>
      <c r="B5" s="76" t="s">
        <v>269</v>
      </c>
      <c r="C5" s="53" t="s">
        <v>7</v>
      </c>
      <c r="D5" s="50" t="s">
        <v>270</v>
      </c>
      <c r="E5" s="87">
        <v>83790</v>
      </c>
      <c r="F5" s="11">
        <v>150</v>
      </c>
      <c r="G5" s="36">
        <f t="shared" si="0"/>
        <v>12568500</v>
      </c>
      <c r="H5" s="11"/>
    </row>
    <row r="6" spans="1:8" ht="24" customHeight="1">
      <c r="A6" s="63">
        <v>3</v>
      </c>
      <c r="B6" s="76" t="s">
        <v>271</v>
      </c>
      <c r="C6" s="53" t="s">
        <v>7</v>
      </c>
      <c r="D6" s="50" t="s">
        <v>56</v>
      </c>
      <c r="E6" s="87">
        <v>542720</v>
      </c>
      <c r="F6" s="11">
        <v>150</v>
      </c>
      <c r="G6" s="36">
        <f t="shared" si="0"/>
        <v>81408000</v>
      </c>
      <c r="H6" s="11"/>
    </row>
    <row r="7" spans="1:8" ht="24" customHeight="1">
      <c r="A7" s="63">
        <v>4</v>
      </c>
      <c r="B7" s="91" t="s">
        <v>272</v>
      </c>
      <c r="C7" s="53" t="s">
        <v>7</v>
      </c>
      <c r="D7" s="47" t="s">
        <v>54</v>
      </c>
      <c r="E7" s="87">
        <v>81960</v>
      </c>
      <c r="F7" s="11">
        <v>75</v>
      </c>
      <c r="G7" s="55">
        <f t="shared" si="0"/>
        <v>6147000</v>
      </c>
      <c r="H7" s="11"/>
    </row>
    <row r="8" spans="1:8" ht="24" customHeight="1">
      <c r="A8" s="63">
        <v>5</v>
      </c>
      <c r="B8" s="77" t="s">
        <v>273</v>
      </c>
      <c r="C8" s="53" t="s">
        <v>7</v>
      </c>
      <c r="D8" s="88" t="s">
        <v>55</v>
      </c>
      <c r="E8" s="87">
        <v>53090</v>
      </c>
      <c r="F8" s="11">
        <v>34</v>
      </c>
      <c r="G8" s="55">
        <f t="shared" si="0"/>
        <v>1805060</v>
      </c>
      <c r="H8" s="11"/>
    </row>
    <row r="9" spans="1:8" ht="24" customHeight="1">
      <c r="A9" s="63">
        <v>6</v>
      </c>
      <c r="B9" s="92" t="s">
        <v>274</v>
      </c>
      <c r="C9" s="53" t="s">
        <v>7</v>
      </c>
      <c r="D9" s="89" t="s">
        <v>275</v>
      </c>
      <c r="E9" s="38">
        <v>500000</v>
      </c>
      <c r="F9" s="11">
        <v>12</v>
      </c>
      <c r="G9" s="55">
        <f t="shared" si="0"/>
        <v>6000000</v>
      </c>
      <c r="H9" s="11" t="s">
        <v>268</v>
      </c>
    </row>
    <row r="10" spans="1:8" ht="24" customHeight="1">
      <c r="A10" s="63" t="s">
        <v>265</v>
      </c>
      <c r="B10" s="93"/>
      <c r="C10" s="26"/>
      <c r="D10" s="94"/>
      <c r="E10" s="38"/>
      <c r="F10" s="33"/>
      <c r="G10" s="45">
        <f>SUM(G4:G9)</f>
        <v>108208560</v>
      </c>
      <c r="H10" s="37"/>
    </row>
    <row r="11" spans="1:8" ht="24" customHeight="1"/>
  </sheetData>
  <mergeCells count="2">
    <mergeCell ref="A1:H1"/>
    <mergeCell ref="A2:B2"/>
  </mergeCells>
  <phoneticPr fontId="2" type="noConversion"/>
  <pageMargins left="0.44" right="0.46" top="0.45" bottom="0.38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topLeftCell="A13" workbookViewId="0">
      <selection activeCell="B35" sqref="B35"/>
    </sheetView>
  </sheetViews>
  <sheetFormatPr defaultColWidth="8.75" defaultRowHeight="16.5"/>
  <cols>
    <col min="1" max="1" width="4.125" style="8" customWidth="1"/>
    <col min="2" max="2" width="47.75" style="2" bestFit="1" customWidth="1"/>
    <col min="3" max="3" width="9.5" style="2" customWidth="1"/>
    <col min="4" max="4" width="11.25" style="6" customWidth="1"/>
    <col min="5" max="5" width="10.625" style="7" customWidth="1"/>
    <col min="6" max="6" width="8.75" style="6"/>
    <col min="7" max="7" width="12.75" style="2" customWidth="1"/>
    <col min="8" max="8" width="9" style="5" bestFit="1" customWidth="1"/>
    <col min="9" max="16384" width="8.75" style="5"/>
  </cols>
  <sheetData>
    <row r="1" spans="1:8" ht="43.15" customHeight="1">
      <c r="A1" s="103" t="s">
        <v>58</v>
      </c>
      <c r="B1" s="103"/>
      <c r="C1" s="103"/>
      <c r="D1" s="103"/>
      <c r="E1" s="103"/>
      <c r="F1" s="103"/>
      <c r="G1" s="103"/>
      <c r="H1" s="103"/>
    </row>
    <row r="2" spans="1:8" ht="43.15" customHeight="1">
      <c r="A2" s="104" t="s">
        <v>119</v>
      </c>
      <c r="B2" s="104"/>
      <c r="C2" s="19"/>
      <c r="D2" s="19"/>
      <c r="E2" s="19"/>
      <c r="F2" s="19"/>
      <c r="G2" s="19"/>
      <c r="H2" s="22" t="s">
        <v>124</v>
      </c>
    </row>
    <row r="3" spans="1:8" ht="24" customHeight="1">
      <c r="A3" s="24" t="s">
        <v>0</v>
      </c>
      <c r="B3" s="11" t="s">
        <v>1</v>
      </c>
      <c r="C3" s="11" t="s">
        <v>2</v>
      </c>
      <c r="D3" s="11" t="s">
        <v>3</v>
      </c>
      <c r="E3" s="13" t="s">
        <v>4</v>
      </c>
      <c r="F3" s="11" t="s">
        <v>5</v>
      </c>
      <c r="G3" s="11" t="s">
        <v>137</v>
      </c>
      <c r="H3" s="11" t="s">
        <v>6</v>
      </c>
    </row>
    <row r="4" spans="1:8" ht="24" customHeight="1">
      <c r="A4" s="52">
        <v>1</v>
      </c>
      <c r="B4" s="77" t="s">
        <v>248</v>
      </c>
      <c r="C4" s="53" t="s">
        <v>7</v>
      </c>
      <c r="D4" s="77" t="s">
        <v>69</v>
      </c>
      <c r="E4" s="78">
        <v>500070</v>
      </c>
      <c r="F4" s="33">
        <v>2</v>
      </c>
      <c r="G4" s="70">
        <f t="shared" ref="G4:G26" si="0">E4*F4</f>
        <v>1000140</v>
      </c>
      <c r="H4" s="52"/>
    </row>
    <row r="5" spans="1:8" ht="24" customHeight="1">
      <c r="A5" s="52">
        <v>2</v>
      </c>
      <c r="B5" s="79" t="s">
        <v>249</v>
      </c>
      <c r="C5" s="53" t="s">
        <v>7</v>
      </c>
      <c r="D5" s="79" t="s">
        <v>250</v>
      </c>
      <c r="E5" s="78">
        <v>540600</v>
      </c>
      <c r="F5" s="11">
        <v>2</v>
      </c>
      <c r="G5" s="70">
        <f t="shared" si="0"/>
        <v>1081200</v>
      </c>
      <c r="H5" s="52"/>
    </row>
    <row r="6" spans="1:8" ht="24" customHeight="1">
      <c r="A6" s="52">
        <v>3</v>
      </c>
      <c r="B6" s="79" t="s">
        <v>251</v>
      </c>
      <c r="C6" s="53" t="s">
        <v>7</v>
      </c>
      <c r="D6" s="79" t="s">
        <v>70</v>
      </c>
      <c r="E6" s="78">
        <v>525500</v>
      </c>
      <c r="F6" s="11">
        <v>4</v>
      </c>
      <c r="G6" s="70">
        <f t="shared" si="0"/>
        <v>2102000</v>
      </c>
      <c r="H6" s="52"/>
    </row>
    <row r="7" spans="1:8" ht="24" customHeight="1">
      <c r="A7" s="52">
        <v>4</v>
      </c>
      <c r="B7" s="77" t="s">
        <v>59</v>
      </c>
      <c r="C7" s="53" t="s">
        <v>7</v>
      </c>
      <c r="D7" s="77" t="s">
        <v>71</v>
      </c>
      <c r="E7" s="80">
        <v>159050</v>
      </c>
      <c r="F7" s="48">
        <v>1</v>
      </c>
      <c r="G7" s="70">
        <f t="shared" si="0"/>
        <v>159050</v>
      </c>
      <c r="H7" s="52"/>
    </row>
    <row r="8" spans="1:8" ht="24" customHeight="1">
      <c r="A8" s="52">
        <v>5</v>
      </c>
      <c r="B8" s="77" t="s">
        <v>252</v>
      </c>
      <c r="C8" s="53" t="s">
        <v>7</v>
      </c>
      <c r="D8" s="77" t="s">
        <v>72</v>
      </c>
      <c r="E8" s="78">
        <v>19840</v>
      </c>
      <c r="F8" s="48">
        <v>57</v>
      </c>
      <c r="G8" s="70">
        <f t="shared" si="0"/>
        <v>1130880</v>
      </c>
      <c r="H8" s="52"/>
    </row>
    <row r="9" spans="1:8" ht="24" customHeight="1">
      <c r="A9" s="52">
        <v>6</v>
      </c>
      <c r="B9" s="79" t="s">
        <v>253</v>
      </c>
      <c r="C9" s="53" t="s">
        <v>7</v>
      </c>
      <c r="D9" s="79" t="s">
        <v>73</v>
      </c>
      <c r="E9" s="78">
        <v>120500</v>
      </c>
      <c r="F9" s="48">
        <v>1</v>
      </c>
      <c r="G9" s="70">
        <f t="shared" si="0"/>
        <v>120500</v>
      </c>
      <c r="H9" s="52"/>
    </row>
    <row r="10" spans="1:8" ht="24" customHeight="1">
      <c r="A10" s="52">
        <v>7</v>
      </c>
      <c r="B10" s="77" t="s">
        <v>254</v>
      </c>
      <c r="C10" s="53" t="s">
        <v>7</v>
      </c>
      <c r="D10" s="77" t="s">
        <v>74</v>
      </c>
      <c r="E10" s="78">
        <v>8880</v>
      </c>
      <c r="F10" s="33">
        <v>10</v>
      </c>
      <c r="G10" s="70">
        <f t="shared" si="0"/>
        <v>88800</v>
      </c>
      <c r="H10" s="52"/>
    </row>
    <row r="11" spans="1:8" ht="24" customHeight="1">
      <c r="A11" s="52">
        <v>8</v>
      </c>
      <c r="B11" s="79" t="s">
        <v>9</v>
      </c>
      <c r="C11" s="53" t="s">
        <v>7</v>
      </c>
      <c r="D11" s="79" t="s">
        <v>75</v>
      </c>
      <c r="E11" s="81">
        <v>19110</v>
      </c>
      <c r="F11" s="48">
        <v>2</v>
      </c>
      <c r="G11" s="70">
        <f t="shared" si="0"/>
        <v>38220</v>
      </c>
      <c r="H11" s="52"/>
    </row>
    <row r="12" spans="1:8" ht="24" customHeight="1">
      <c r="A12" s="52">
        <v>9</v>
      </c>
      <c r="B12" s="11" t="s">
        <v>255</v>
      </c>
      <c r="C12" s="53" t="s">
        <v>7</v>
      </c>
      <c r="D12" s="11" t="s">
        <v>256</v>
      </c>
      <c r="E12" s="13">
        <v>118350</v>
      </c>
      <c r="F12" s="11">
        <v>3</v>
      </c>
      <c r="G12" s="70">
        <f t="shared" si="0"/>
        <v>355050</v>
      </c>
      <c r="H12" s="52"/>
    </row>
    <row r="13" spans="1:8" ht="24" customHeight="1">
      <c r="A13" s="52">
        <v>10</v>
      </c>
      <c r="B13" s="79" t="s">
        <v>60</v>
      </c>
      <c r="C13" s="53" t="s">
        <v>7</v>
      </c>
      <c r="D13" s="77" t="s">
        <v>76</v>
      </c>
      <c r="E13" s="82">
        <v>19110</v>
      </c>
      <c r="F13" s="11">
        <v>1</v>
      </c>
      <c r="G13" s="70">
        <f t="shared" si="0"/>
        <v>19110</v>
      </c>
      <c r="H13" s="52"/>
    </row>
    <row r="14" spans="1:8" ht="24" customHeight="1">
      <c r="A14" s="52">
        <v>11</v>
      </c>
      <c r="B14" s="79" t="s">
        <v>61</v>
      </c>
      <c r="C14" s="53" t="s">
        <v>7</v>
      </c>
      <c r="D14" s="79" t="s">
        <v>77</v>
      </c>
      <c r="E14" s="13">
        <v>19110</v>
      </c>
      <c r="F14" s="11">
        <v>1</v>
      </c>
      <c r="G14" s="70">
        <f t="shared" si="0"/>
        <v>19110</v>
      </c>
      <c r="H14" s="52"/>
    </row>
    <row r="15" spans="1:8" ht="24" customHeight="1">
      <c r="A15" s="52">
        <v>12</v>
      </c>
      <c r="B15" s="79" t="s">
        <v>257</v>
      </c>
      <c r="C15" s="53" t="s">
        <v>7</v>
      </c>
      <c r="D15" s="79" t="s">
        <v>78</v>
      </c>
      <c r="E15" s="82">
        <v>8000</v>
      </c>
      <c r="F15" s="33">
        <v>2</v>
      </c>
      <c r="G15" s="70">
        <f t="shared" si="0"/>
        <v>16000</v>
      </c>
      <c r="H15" s="52"/>
    </row>
    <row r="16" spans="1:8" ht="24" customHeight="1">
      <c r="A16" s="52">
        <v>13</v>
      </c>
      <c r="B16" s="11" t="s">
        <v>258</v>
      </c>
      <c r="C16" s="53" t="s">
        <v>7</v>
      </c>
      <c r="D16" s="11" t="s">
        <v>259</v>
      </c>
      <c r="E16" s="13">
        <v>934760</v>
      </c>
      <c r="F16" s="11">
        <v>1</v>
      </c>
      <c r="G16" s="70">
        <f t="shared" si="0"/>
        <v>934760</v>
      </c>
      <c r="H16" s="52"/>
    </row>
    <row r="17" spans="1:8" ht="24" customHeight="1">
      <c r="A17" s="52">
        <v>14</v>
      </c>
      <c r="B17" s="77" t="s">
        <v>62</v>
      </c>
      <c r="C17" s="53" t="s">
        <v>7</v>
      </c>
      <c r="D17" s="77" t="s">
        <v>79</v>
      </c>
      <c r="E17" s="13">
        <v>236720</v>
      </c>
      <c r="F17" s="11">
        <v>1</v>
      </c>
      <c r="G17" s="70">
        <f t="shared" si="0"/>
        <v>236720</v>
      </c>
      <c r="H17" s="52"/>
    </row>
    <row r="18" spans="1:8" ht="24" customHeight="1">
      <c r="A18" s="52">
        <v>15</v>
      </c>
      <c r="B18" s="83" t="s">
        <v>260</v>
      </c>
      <c r="C18" s="53" t="s">
        <v>7</v>
      </c>
      <c r="D18" s="49" t="s">
        <v>261</v>
      </c>
      <c r="E18" s="84">
        <v>934760</v>
      </c>
      <c r="F18" s="11">
        <v>13</v>
      </c>
      <c r="G18" s="70">
        <f t="shared" si="0"/>
        <v>12151880</v>
      </c>
      <c r="H18" s="52"/>
    </row>
    <row r="19" spans="1:8" ht="24" customHeight="1">
      <c r="A19" s="52">
        <v>16</v>
      </c>
      <c r="B19" s="79" t="s">
        <v>262</v>
      </c>
      <c r="C19" s="53" t="s">
        <v>7</v>
      </c>
      <c r="D19" s="77" t="s">
        <v>80</v>
      </c>
      <c r="E19" s="78">
        <v>540600</v>
      </c>
      <c r="F19" s="11">
        <v>1</v>
      </c>
      <c r="G19" s="70">
        <f t="shared" si="0"/>
        <v>540600</v>
      </c>
      <c r="H19" s="52"/>
    </row>
    <row r="20" spans="1:8" ht="24" customHeight="1">
      <c r="A20" s="52">
        <v>17</v>
      </c>
      <c r="B20" s="79" t="s">
        <v>263</v>
      </c>
      <c r="C20" s="53" t="s">
        <v>7</v>
      </c>
      <c r="D20" s="79" t="s">
        <v>81</v>
      </c>
      <c r="E20" s="82">
        <v>22430</v>
      </c>
      <c r="F20" s="11">
        <v>7</v>
      </c>
      <c r="G20" s="70">
        <f t="shared" si="0"/>
        <v>157010</v>
      </c>
      <c r="H20" s="52"/>
    </row>
    <row r="21" spans="1:8" ht="24" customHeight="1">
      <c r="A21" s="52">
        <v>18</v>
      </c>
      <c r="B21" s="79" t="s">
        <v>63</v>
      </c>
      <c r="C21" s="53" t="s">
        <v>7</v>
      </c>
      <c r="D21" s="79" t="s">
        <v>82</v>
      </c>
      <c r="E21" s="81">
        <v>19840</v>
      </c>
      <c r="F21" s="48">
        <v>3</v>
      </c>
      <c r="G21" s="70">
        <f t="shared" si="0"/>
        <v>59520</v>
      </c>
      <c r="H21" s="52"/>
    </row>
    <row r="22" spans="1:8" ht="24" customHeight="1">
      <c r="A22" s="52">
        <v>19</v>
      </c>
      <c r="B22" s="77" t="s">
        <v>64</v>
      </c>
      <c r="C22" s="53" t="s">
        <v>7</v>
      </c>
      <c r="D22" s="77" t="s">
        <v>83</v>
      </c>
      <c r="E22" s="78">
        <v>812890</v>
      </c>
      <c r="F22" s="48">
        <v>1</v>
      </c>
      <c r="G22" s="70">
        <f t="shared" si="0"/>
        <v>812890</v>
      </c>
      <c r="H22" s="52"/>
    </row>
    <row r="23" spans="1:8" ht="24" customHeight="1">
      <c r="A23" s="52">
        <v>20</v>
      </c>
      <c r="B23" s="79" t="s">
        <v>65</v>
      </c>
      <c r="C23" s="53" t="s">
        <v>7</v>
      </c>
      <c r="D23" s="49" t="s">
        <v>264</v>
      </c>
      <c r="E23" s="84">
        <v>874240</v>
      </c>
      <c r="F23" s="11">
        <v>2</v>
      </c>
      <c r="G23" s="70">
        <f t="shared" si="0"/>
        <v>1748480</v>
      </c>
      <c r="H23" s="52"/>
    </row>
    <row r="24" spans="1:8" ht="24" customHeight="1">
      <c r="A24" s="52">
        <v>21</v>
      </c>
      <c r="B24" s="77" t="s">
        <v>66</v>
      </c>
      <c r="C24" s="53" t="s">
        <v>7</v>
      </c>
      <c r="D24" s="77" t="s">
        <v>84</v>
      </c>
      <c r="E24" s="78">
        <v>871810</v>
      </c>
      <c r="F24" s="11">
        <v>1</v>
      </c>
      <c r="G24" s="70">
        <f t="shared" si="0"/>
        <v>871810</v>
      </c>
      <c r="H24" s="52"/>
    </row>
    <row r="25" spans="1:8" ht="24" customHeight="1">
      <c r="A25" s="52">
        <v>22</v>
      </c>
      <c r="B25" s="77" t="s">
        <v>67</v>
      </c>
      <c r="C25" s="53" t="s">
        <v>7</v>
      </c>
      <c r="D25" s="77" t="s">
        <v>85</v>
      </c>
      <c r="E25" s="78">
        <v>812890</v>
      </c>
      <c r="F25" s="11">
        <v>1</v>
      </c>
      <c r="G25" s="70">
        <f t="shared" si="0"/>
        <v>812890</v>
      </c>
      <c r="H25" s="52"/>
    </row>
    <row r="26" spans="1:8" ht="24" customHeight="1">
      <c r="A26" s="52">
        <v>23</v>
      </c>
      <c r="B26" s="77" t="s">
        <v>68</v>
      </c>
      <c r="C26" s="53" t="s">
        <v>7</v>
      </c>
      <c r="D26" s="77" t="s">
        <v>86</v>
      </c>
      <c r="E26" s="78">
        <v>304740</v>
      </c>
      <c r="F26" s="11">
        <v>1</v>
      </c>
      <c r="G26" s="70">
        <f t="shared" si="0"/>
        <v>304740</v>
      </c>
      <c r="H26" s="52"/>
    </row>
    <row r="27" spans="1:8" ht="24" customHeight="1">
      <c r="A27" s="63" t="s">
        <v>265</v>
      </c>
      <c r="B27" s="85"/>
      <c r="C27" s="26"/>
      <c r="D27" s="85"/>
      <c r="E27" s="64"/>
      <c r="F27" s="33"/>
      <c r="G27" s="86">
        <f>SUM(G4:G26)</f>
        <v>24761360</v>
      </c>
      <c r="H27" s="63"/>
    </row>
  </sheetData>
  <mergeCells count="2">
    <mergeCell ref="A1:H1"/>
    <mergeCell ref="A2:B2"/>
  </mergeCells>
  <phoneticPr fontId="2" type="noConversion"/>
  <pageMargins left="0.44" right="0.46" top="0.45" bottom="0.38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5"/>
  <sheetViews>
    <sheetView topLeftCell="A22" workbookViewId="0">
      <selection activeCell="B9" sqref="B9"/>
    </sheetView>
  </sheetViews>
  <sheetFormatPr defaultColWidth="8.75" defaultRowHeight="16.5"/>
  <cols>
    <col min="1" max="1" width="4.125" style="8" customWidth="1"/>
    <col min="2" max="2" width="43" style="2" customWidth="1"/>
    <col min="3" max="3" width="9.5" style="2" customWidth="1"/>
    <col min="4" max="4" width="11.375" style="6" bestFit="1" customWidth="1"/>
    <col min="5" max="5" width="10.625" style="7" customWidth="1"/>
    <col min="6" max="6" width="8.75" style="6"/>
    <col min="7" max="7" width="12.75" style="2" customWidth="1"/>
    <col min="8" max="8" width="8.5" style="5" customWidth="1"/>
    <col min="9" max="16384" width="8.75" style="5"/>
  </cols>
  <sheetData>
    <row r="1" spans="1:8" ht="43.15" customHeight="1">
      <c r="A1" s="103" t="s">
        <v>58</v>
      </c>
      <c r="B1" s="103"/>
      <c r="C1" s="103"/>
      <c r="D1" s="103"/>
      <c r="E1" s="103"/>
      <c r="F1" s="103"/>
      <c r="G1" s="103"/>
      <c r="H1" s="103"/>
    </row>
    <row r="2" spans="1:8" ht="31.5">
      <c r="A2" s="104" t="s">
        <v>120</v>
      </c>
      <c r="B2" s="104"/>
      <c r="C2" s="19"/>
      <c r="D2" s="19"/>
      <c r="E2" s="19"/>
      <c r="F2" s="19"/>
      <c r="G2" s="19"/>
      <c r="H2" s="22" t="s">
        <v>124</v>
      </c>
    </row>
    <row r="3" spans="1:8" s="51" customFormat="1" ht="24" customHeight="1">
      <c r="A3" s="24" t="s">
        <v>0</v>
      </c>
      <c r="B3" s="11" t="s">
        <v>1</v>
      </c>
      <c r="C3" s="11" t="s">
        <v>2</v>
      </c>
      <c r="D3" s="11" t="s">
        <v>3</v>
      </c>
      <c r="E3" s="13" t="s">
        <v>4</v>
      </c>
      <c r="F3" s="11" t="s">
        <v>5</v>
      </c>
      <c r="G3" s="11" t="s">
        <v>221</v>
      </c>
      <c r="H3" s="11" t="s">
        <v>6</v>
      </c>
    </row>
    <row r="4" spans="1:8" s="51" customFormat="1" ht="24" customHeight="1">
      <c r="A4" s="52">
        <v>1</v>
      </c>
      <c r="B4" s="54" t="s">
        <v>222</v>
      </c>
      <c r="C4" s="53" t="s">
        <v>7</v>
      </c>
      <c r="D4" s="54" t="s">
        <v>97</v>
      </c>
      <c r="E4" s="69">
        <v>540600</v>
      </c>
      <c r="F4" s="54">
        <v>3</v>
      </c>
      <c r="G4" s="70">
        <f t="shared" ref="G4:G23" si="0">E4*F4</f>
        <v>1621800</v>
      </c>
      <c r="H4" s="56"/>
    </row>
    <row r="5" spans="1:8" s="51" customFormat="1" ht="24" customHeight="1">
      <c r="A5" s="52">
        <v>2</v>
      </c>
      <c r="B5" s="71" t="s">
        <v>223</v>
      </c>
      <c r="C5" s="53" t="s">
        <v>7</v>
      </c>
      <c r="D5" s="57" t="s">
        <v>224</v>
      </c>
      <c r="E5" s="69">
        <v>525500</v>
      </c>
      <c r="F5" s="54">
        <v>7</v>
      </c>
      <c r="G5" s="70">
        <f t="shared" si="0"/>
        <v>3678500</v>
      </c>
      <c r="H5" s="56"/>
    </row>
    <row r="6" spans="1:8" s="51" customFormat="1" ht="24" customHeight="1">
      <c r="A6" s="52">
        <v>3</v>
      </c>
      <c r="B6" s="71" t="s">
        <v>225</v>
      </c>
      <c r="C6" s="53" t="s">
        <v>7</v>
      </c>
      <c r="D6" s="58" t="s">
        <v>226</v>
      </c>
      <c r="E6" s="69">
        <v>19840</v>
      </c>
      <c r="F6" s="54">
        <f>6+7+6+6+12+15</f>
        <v>52</v>
      </c>
      <c r="G6" s="70">
        <f t="shared" si="0"/>
        <v>1031680</v>
      </c>
      <c r="H6" s="56"/>
    </row>
    <row r="7" spans="1:8" s="51" customFormat="1" ht="24" customHeight="1">
      <c r="A7" s="52">
        <v>4</v>
      </c>
      <c r="B7" s="54" t="s">
        <v>91</v>
      </c>
      <c r="C7" s="53" t="s">
        <v>7</v>
      </c>
      <c r="D7" s="54" t="s">
        <v>98</v>
      </c>
      <c r="E7" s="69">
        <v>19840</v>
      </c>
      <c r="F7" s="54">
        <f>2+10+2+2+2+6+8</f>
        <v>32</v>
      </c>
      <c r="G7" s="70">
        <f t="shared" si="0"/>
        <v>634880</v>
      </c>
      <c r="H7" s="56"/>
    </row>
    <row r="8" spans="1:8" s="51" customFormat="1" ht="24" customHeight="1">
      <c r="A8" s="52">
        <v>5</v>
      </c>
      <c r="B8" s="54" t="s">
        <v>92</v>
      </c>
      <c r="C8" s="53" t="s">
        <v>7</v>
      </c>
      <c r="D8" s="54" t="s">
        <v>99</v>
      </c>
      <c r="E8" s="69">
        <v>19110</v>
      </c>
      <c r="F8" s="54">
        <f>1+1+1+1</f>
        <v>4</v>
      </c>
      <c r="G8" s="70">
        <f t="shared" si="0"/>
        <v>76440</v>
      </c>
      <c r="H8" s="56"/>
    </row>
    <row r="9" spans="1:8" s="51" customFormat="1" ht="24" customHeight="1">
      <c r="A9" s="52">
        <v>6</v>
      </c>
      <c r="B9" s="54" t="s">
        <v>93</v>
      </c>
      <c r="C9" s="53" t="s">
        <v>7</v>
      </c>
      <c r="D9" s="54" t="s">
        <v>100</v>
      </c>
      <c r="E9" s="72">
        <v>752390</v>
      </c>
      <c r="F9" s="54">
        <f>1+1+1</f>
        <v>3</v>
      </c>
      <c r="G9" s="70">
        <f t="shared" si="0"/>
        <v>2257170</v>
      </c>
      <c r="H9" s="56"/>
    </row>
    <row r="10" spans="1:8" s="51" customFormat="1" ht="24" customHeight="1">
      <c r="A10" s="52">
        <v>7</v>
      </c>
      <c r="B10" s="54" t="s">
        <v>94</v>
      </c>
      <c r="C10" s="53" t="s">
        <v>7</v>
      </c>
      <c r="D10" s="54" t="s">
        <v>101</v>
      </c>
      <c r="E10" s="69">
        <v>304740</v>
      </c>
      <c r="F10" s="54">
        <f>1+1</f>
        <v>2</v>
      </c>
      <c r="G10" s="70">
        <f t="shared" si="0"/>
        <v>609480</v>
      </c>
      <c r="H10" s="56"/>
    </row>
    <row r="11" spans="1:8" s="51" customFormat="1" ht="24" customHeight="1">
      <c r="A11" s="52">
        <v>8</v>
      </c>
      <c r="B11" s="54" t="s">
        <v>95</v>
      </c>
      <c r="C11" s="53" t="s">
        <v>7</v>
      </c>
      <c r="D11" s="54" t="s">
        <v>102</v>
      </c>
      <c r="E11" s="69">
        <v>19840</v>
      </c>
      <c r="F11" s="54">
        <f>5+5</f>
        <v>10</v>
      </c>
      <c r="G11" s="70">
        <f t="shared" si="0"/>
        <v>198400</v>
      </c>
      <c r="H11" s="56"/>
    </row>
    <row r="12" spans="1:8" s="51" customFormat="1" ht="24" customHeight="1">
      <c r="A12" s="52">
        <v>9</v>
      </c>
      <c r="B12" s="54" t="s">
        <v>96</v>
      </c>
      <c r="C12" s="53" t="s">
        <v>7</v>
      </c>
      <c r="D12" s="54" t="s">
        <v>103</v>
      </c>
      <c r="E12" s="69">
        <v>19110</v>
      </c>
      <c r="F12" s="54">
        <f>1</f>
        <v>1</v>
      </c>
      <c r="G12" s="70">
        <f t="shared" si="0"/>
        <v>19110</v>
      </c>
      <c r="H12" s="56"/>
    </row>
    <row r="13" spans="1:8" s="51" customFormat="1" ht="24" customHeight="1">
      <c r="A13" s="52">
        <v>10</v>
      </c>
      <c r="B13" s="59" t="s">
        <v>227</v>
      </c>
      <c r="C13" s="53" t="s">
        <v>7</v>
      </c>
      <c r="D13" s="59" t="s">
        <v>228</v>
      </c>
      <c r="E13" s="69">
        <v>869800</v>
      </c>
      <c r="F13" s="54">
        <v>2</v>
      </c>
      <c r="G13" s="70">
        <f t="shared" si="0"/>
        <v>1739600</v>
      </c>
      <c r="H13" s="56"/>
    </row>
    <row r="14" spans="1:8" s="51" customFormat="1" ht="24" customHeight="1">
      <c r="A14" s="52">
        <v>11</v>
      </c>
      <c r="B14" s="59" t="s">
        <v>229</v>
      </c>
      <c r="C14" s="53" t="s">
        <v>7</v>
      </c>
      <c r="D14" s="59" t="s">
        <v>230</v>
      </c>
      <c r="E14" s="69">
        <v>79980</v>
      </c>
      <c r="F14" s="54">
        <v>4</v>
      </c>
      <c r="G14" s="70">
        <f t="shared" si="0"/>
        <v>319920</v>
      </c>
      <c r="H14" s="56"/>
    </row>
    <row r="15" spans="1:8" s="51" customFormat="1" ht="24" customHeight="1">
      <c r="A15" s="52">
        <v>12</v>
      </c>
      <c r="B15" s="59" t="s">
        <v>227</v>
      </c>
      <c r="C15" s="53" t="s">
        <v>7</v>
      </c>
      <c r="D15" s="59" t="s">
        <v>231</v>
      </c>
      <c r="E15" s="69">
        <v>600130</v>
      </c>
      <c r="F15" s="54">
        <v>1</v>
      </c>
      <c r="G15" s="70">
        <f t="shared" si="0"/>
        <v>600130</v>
      </c>
      <c r="H15" s="56"/>
    </row>
    <row r="16" spans="1:8" s="51" customFormat="1" ht="24" customHeight="1">
      <c r="A16" s="52">
        <v>13</v>
      </c>
      <c r="B16" s="59" t="s">
        <v>232</v>
      </c>
      <c r="C16" s="53" t="s">
        <v>7</v>
      </c>
      <c r="D16" s="59" t="s">
        <v>233</v>
      </c>
      <c r="E16" s="69">
        <v>105850</v>
      </c>
      <c r="F16" s="54">
        <v>4</v>
      </c>
      <c r="G16" s="70">
        <f t="shared" si="0"/>
        <v>423400</v>
      </c>
      <c r="H16" s="60"/>
    </row>
    <row r="17" spans="1:9" s="51" customFormat="1" ht="24" customHeight="1">
      <c r="A17" s="52">
        <v>14</v>
      </c>
      <c r="B17" s="54" t="s">
        <v>234</v>
      </c>
      <c r="C17" s="53" t="s">
        <v>7</v>
      </c>
      <c r="D17" s="61" t="s">
        <v>235</v>
      </c>
      <c r="E17" s="69">
        <v>91110</v>
      </c>
      <c r="F17" s="54">
        <v>1</v>
      </c>
      <c r="G17" s="70">
        <f t="shared" si="0"/>
        <v>91110</v>
      </c>
      <c r="H17" s="28"/>
    </row>
    <row r="18" spans="1:9" s="51" customFormat="1" ht="24" customHeight="1">
      <c r="A18" s="52">
        <v>15</v>
      </c>
      <c r="B18" s="73" t="s">
        <v>236</v>
      </c>
      <c r="C18" s="53" t="s">
        <v>7</v>
      </c>
      <c r="D18" s="62" t="s">
        <v>237</v>
      </c>
      <c r="E18" s="69">
        <v>874240</v>
      </c>
      <c r="F18" s="54">
        <v>1</v>
      </c>
      <c r="G18" s="70">
        <f t="shared" si="0"/>
        <v>874240</v>
      </c>
      <c r="H18" s="28"/>
    </row>
    <row r="19" spans="1:9" s="51" customFormat="1" ht="24" customHeight="1">
      <c r="A19" s="52">
        <v>16</v>
      </c>
      <c r="B19" s="54" t="s">
        <v>90</v>
      </c>
      <c r="C19" s="53" t="s">
        <v>7</v>
      </c>
      <c r="D19" s="54" t="s">
        <v>104</v>
      </c>
      <c r="E19" s="69">
        <v>934760</v>
      </c>
      <c r="F19" s="54">
        <v>1</v>
      </c>
      <c r="G19" s="70">
        <f t="shared" si="0"/>
        <v>934760</v>
      </c>
      <c r="H19" s="28"/>
    </row>
    <row r="20" spans="1:9" s="51" customFormat="1" ht="24" customHeight="1">
      <c r="A20" s="52">
        <v>17</v>
      </c>
      <c r="B20" s="73" t="s">
        <v>238</v>
      </c>
      <c r="C20" s="53" t="s">
        <v>7</v>
      </c>
      <c r="D20" s="62" t="s">
        <v>239</v>
      </c>
      <c r="E20" s="69">
        <v>625890</v>
      </c>
      <c r="F20" s="54">
        <v>1</v>
      </c>
      <c r="G20" s="70">
        <f t="shared" si="0"/>
        <v>625890</v>
      </c>
      <c r="H20" s="28"/>
    </row>
    <row r="21" spans="1:9" s="51" customFormat="1" ht="24" customHeight="1">
      <c r="A21" s="52">
        <v>18</v>
      </c>
      <c r="B21" s="73" t="s">
        <v>240</v>
      </c>
      <c r="C21" s="53" t="s">
        <v>7</v>
      </c>
      <c r="D21" s="62" t="s">
        <v>241</v>
      </c>
      <c r="E21" s="69">
        <v>643140</v>
      </c>
      <c r="F21" s="54">
        <v>1</v>
      </c>
      <c r="G21" s="70">
        <f t="shared" si="0"/>
        <v>643140</v>
      </c>
      <c r="H21" s="28"/>
    </row>
    <row r="22" spans="1:9" s="51" customFormat="1" ht="24" customHeight="1">
      <c r="A22" s="52">
        <v>19</v>
      </c>
      <c r="B22" s="73" t="s">
        <v>242</v>
      </c>
      <c r="C22" s="53" t="s">
        <v>7</v>
      </c>
      <c r="D22" s="62" t="s">
        <v>243</v>
      </c>
      <c r="E22" s="69">
        <v>19110</v>
      </c>
      <c r="F22" s="54">
        <v>1</v>
      </c>
      <c r="G22" s="70">
        <f t="shared" si="0"/>
        <v>19110</v>
      </c>
      <c r="H22" s="28"/>
    </row>
    <row r="23" spans="1:9" s="51" customFormat="1" ht="24" customHeight="1">
      <c r="A23" s="52">
        <v>20</v>
      </c>
      <c r="B23" s="54" t="s">
        <v>244</v>
      </c>
      <c r="C23" s="53" t="s">
        <v>7</v>
      </c>
      <c r="D23" s="54" t="s">
        <v>245</v>
      </c>
      <c r="E23" s="69">
        <v>198020</v>
      </c>
      <c r="F23" s="54">
        <v>1</v>
      </c>
      <c r="G23" s="70">
        <f t="shared" si="0"/>
        <v>198020</v>
      </c>
      <c r="H23" s="28"/>
    </row>
    <row r="24" spans="1:9" s="51" customFormat="1" ht="24" customHeight="1">
      <c r="A24" s="63" t="s">
        <v>246</v>
      </c>
      <c r="B24" s="74"/>
      <c r="C24" s="26"/>
      <c r="D24" s="33"/>
      <c r="E24" s="64"/>
      <c r="F24" s="33"/>
      <c r="G24" s="75">
        <f>SUM(G4:G23)</f>
        <v>16596780</v>
      </c>
      <c r="H24" s="37"/>
      <c r="I24" s="65"/>
    </row>
    <row r="25" spans="1:9" s="51" customFormat="1" ht="24" customHeight="1">
      <c r="A25" s="66"/>
      <c r="D25" s="67"/>
      <c r="E25" s="68"/>
      <c r="F25" s="67"/>
    </row>
  </sheetData>
  <mergeCells count="2">
    <mergeCell ref="A2:B2"/>
    <mergeCell ref="A1:H1"/>
  </mergeCells>
  <phoneticPr fontId="2" type="noConversion"/>
  <pageMargins left="0.44" right="0.46" top="0.45" bottom="0.38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2" sqref="A2:B2"/>
    </sheetView>
  </sheetViews>
  <sheetFormatPr defaultColWidth="8.75" defaultRowHeight="16.5"/>
  <cols>
    <col min="1" max="1" width="4.125" style="8" customWidth="1"/>
    <col min="2" max="2" width="26.125" style="2" bestFit="1" customWidth="1"/>
    <col min="3" max="3" width="9.5" style="2" customWidth="1"/>
    <col min="4" max="4" width="11.25" style="6" customWidth="1"/>
    <col min="5" max="5" width="10.625" style="7" customWidth="1"/>
    <col min="6" max="6" width="8.75" style="6"/>
    <col min="7" max="7" width="12.75" style="2" customWidth="1"/>
    <col min="8" max="8" width="9" style="5" bestFit="1" customWidth="1"/>
    <col min="9" max="16384" width="8.75" style="5"/>
  </cols>
  <sheetData>
    <row r="1" spans="1:8" ht="43.15" customHeight="1">
      <c r="A1" s="103" t="s">
        <v>58</v>
      </c>
      <c r="B1" s="103"/>
      <c r="C1" s="103"/>
      <c r="D1" s="103"/>
      <c r="E1" s="103"/>
      <c r="F1" s="103"/>
      <c r="G1" s="103"/>
      <c r="H1" s="103"/>
    </row>
    <row r="2" spans="1:8" ht="31.5">
      <c r="A2" s="104" t="s">
        <v>121</v>
      </c>
      <c r="B2" s="104"/>
      <c r="C2" s="19"/>
      <c r="D2" s="19"/>
      <c r="E2" s="19"/>
      <c r="F2" s="19"/>
      <c r="G2" s="19"/>
      <c r="H2" s="22" t="s">
        <v>124</v>
      </c>
    </row>
    <row r="3" spans="1:8" ht="24" customHeight="1">
      <c r="A3" s="24" t="s">
        <v>0</v>
      </c>
      <c r="B3" s="11" t="s">
        <v>1</v>
      </c>
      <c r="C3" s="11" t="s">
        <v>2</v>
      </c>
      <c r="D3" s="11" t="s">
        <v>3</v>
      </c>
      <c r="E3" s="13" t="s">
        <v>4</v>
      </c>
      <c r="F3" s="11" t="s">
        <v>5</v>
      </c>
      <c r="G3" s="11" t="s">
        <v>137</v>
      </c>
      <c r="H3" s="11" t="s">
        <v>6</v>
      </c>
    </row>
    <row r="4" spans="1:8" ht="24" customHeight="1">
      <c r="A4" s="11">
        <v>1</v>
      </c>
      <c r="B4" s="11" t="s">
        <v>210</v>
      </c>
      <c r="C4" s="11" t="s">
        <v>211</v>
      </c>
      <c r="D4" s="11" t="s">
        <v>212</v>
      </c>
      <c r="E4" s="27">
        <v>53090</v>
      </c>
      <c r="F4" s="11">
        <v>8</v>
      </c>
      <c r="G4" s="36">
        <f t="shared" ref="G4:G10" si="0">E4*F4</f>
        <v>424720</v>
      </c>
      <c r="H4" s="28"/>
    </row>
    <row r="5" spans="1:8" ht="24" customHeight="1">
      <c r="A5" s="11">
        <v>2</v>
      </c>
      <c r="B5" s="47" t="s">
        <v>87</v>
      </c>
      <c r="C5" s="11" t="s">
        <v>211</v>
      </c>
      <c r="D5" s="47" t="s">
        <v>54</v>
      </c>
      <c r="E5" s="27">
        <v>81960</v>
      </c>
      <c r="F5" s="48">
        <v>1</v>
      </c>
      <c r="G5" s="36">
        <f t="shared" si="0"/>
        <v>81960</v>
      </c>
      <c r="H5" s="28"/>
    </row>
    <row r="6" spans="1:8" ht="24" customHeight="1">
      <c r="A6" s="11">
        <v>3</v>
      </c>
      <c r="B6" s="50" t="s">
        <v>88</v>
      </c>
      <c r="C6" s="11" t="s">
        <v>211</v>
      </c>
      <c r="D6" s="49" t="s">
        <v>89</v>
      </c>
      <c r="E6" s="27">
        <v>83790</v>
      </c>
      <c r="F6" s="48">
        <v>4</v>
      </c>
      <c r="G6" s="36">
        <f t="shared" si="0"/>
        <v>335160</v>
      </c>
      <c r="H6" s="28"/>
    </row>
    <row r="7" spans="1:8" ht="24" customHeight="1">
      <c r="A7" s="11">
        <v>4</v>
      </c>
      <c r="B7" s="50" t="s">
        <v>213</v>
      </c>
      <c r="C7" s="11" t="s">
        <v>211</v>
      </c>
      <c r="D7" s="50" t="s">
        <v>214</v>
      </c>
      <c r="E7" s="27">
        <v>735000</v>
      </c>
      <c r="F7" s="33">
        <v>11</v>
      </c>
      <c r="G7" s="36">
        <f t="shared" si="0"/>
        <v>8085000</v>
      </c>
      <c r="H7" s="11" t="s">
        <v>215</v>
      </c>
    </row>
    <row r="8" spans="1:8" ht="24" customHeight="1">
      <c r="A8" s="11">
        <v>5</v>
      </c>
      <c r="B8" s="50" t="s">
        <v>216</v>
      </c>
      <c r="C8" s="11" t="s">
        <v>211</v>
      </c>
      <c r="D8" s="50" t="s">
        <v>217</v>
      </c>
      <c r="E8" s="27">
        <v>83790</v>
      </c>
      <c r="F8" s="11">
        <v>10</v>
      </c>
      <c r="G8" s="36">
        <f t="shared" si="0"/>
        <v>837900</v>
      </c>
      <c r="H8" s="28"/>
    </row>
    <row r="9" spans="1:8" ht="24" customHeight="1">
      <c r="A9" s="11">
        <v>6</v>
      </c>
      <c r="B9" s="76" t="s">
        <v>218</v>
      </c>
      <c r="C9" s="11" t="s">
        <v>211</v>
      </c>
      <c r="D9" s="50" t="s">
        <v>56</v>
      </c>
      <c r="E9" s="27">
        <v>542720</v>
      </c>
      <c r="F9" s="11">
        <v>10</v>
      </c>
      <c r="G9" s="36">
        <f t="shared" si="0"/>
        <v>5427200</v>
      </c>
      <c r="H9" s="28"/>
    </row>
    <row r="10" spans="1:8" ht="24" customHeight="1">
      <c r="A10" s="11">
        <v>7</v>
      </c>
      <c r="B10" s="11" t="s">
        <v>219</v>
      </c>
      <c r="C10" s="11" t="s">
        <v>211</v>
      </c>
      <c r="D10" s="11" t="s">
        <v>220</v>
      </c>
      <c r="E10" s="27">
        <v>81960</v>
      </c>
      <c r="F10" s="11">
        <v>9</v>
      </c>
      <c r="G10" s="36">
        <f t="shared" si="0"/>
        <v>737640</v>
      </c>
      <c r="H10" s="28"/>
    </row>
    <row r="11" spans="1:8" ht="24" customHeight="1">
      <c r="A11" s="33" t="s">
        <v>157</v>
      </c>
      <c r="B11" s="33"/>
      <c r="C11" s="33"/>
      <c r="D11" s="33"/>
      <c r="E11" s="38"/>
      <c r="F11" s="33"/>
      <c r="G11" s="45">
        <f>SUM(G4:G10)</f>
        <v>15929580</v>
      </c>
      <c r="H11" s="37"/>
    </row>
    <row r="12" spans="1:8" ht="24" customHeight="1"/>
  </sheetData>
  <mergeCells count="2">
    <mergeCell ref="A1:H1"/>
    <mergeCell ref="A2:B2"/>
  </mergeCells>
  <phoneticPr fontId="2" type="noConversion"/>
  <pageMargins left="0.44" right="0.46" top="0.45" bottom="0.38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A2" sqref="A2:B2"/>
    </sheetView>
  </sheetViews>
  <sheetFormatPr defaultColWidth="8.75" defaultRowHeight="16.5"/>
  <cols>
    <col min="1" max="1" width="4.125" style="8" customWidth="1"/>
    <col min="2" max="2" width="51.625" style="2" bestFit="1" customWidth="1"/>
    <col min="3" max="3" width="9.5" style="2" customWidth="1"/>
    <col min="4" max="4" width="11.25" style="6" customWidth="1"/>
    <col min="5" max="5" width="10.625" style="7" customWidth="1"/>
    <col min="6" max="6" width="8.75" style="6"/>
    <col min="7" max="7" width="12.75" style="2" customWidth="1"/>
    <col min="8" max="8" width="7.625" style="5" customWidth="1"/>
    <col min="9" max="16384" width="8.75" style="5"/>
  </cols>
  <sheetData>
    <row r="1" spans="1:8" ht="43.15" customHeight="1">
      <c r="A1" s="103" t="s">
        <v>58</v>
      </c>
      <c r="B1" s="103"/>
      <c r="C1" s="103"/>
      <c r="D1" s="103"/>
      <c r="E1" s="103"/>
      <c r="F1" s="103"/>
      <c r="G1" s="103"/>
      <c r="H1" s="103"/>
    </row>
    <row r="2" spans="1:8" ht="31.5">
      <c r="A2" s="104" t="s">
        <v>247</v>
      </c>
      <c r="B2" s="105"/>
      <c r="C2" s="19"/>
      <c r="D2" s="19"/>
      <c r="E2" s="19"/>
      <c r="F2" s="19"/>
      <c r="G2" s="19"/>
      <c r="H2" s="22" t="s">
        <v>124</v>
      </c>
    </row>
    <row r="3" spans="1:8" ht="21.95" customHeight="1">
      <c r="A3" s="21" t="s">
        <v>0</v>
      </c>
      <c r="B3" s="9" t="s">
        <v>1</v>
      </c>
      <c r="C3" s="9" t="s">
        <v>2</v>
      </c>
      <c r="D3" s="9" t="s">
        <v>3</v>
      </c>
      <c r="E3" s="4" t="s">
        <v>4</v>
      </c>
      <c r="F3" s="9" t="s">
        <v>5</v>
      </c>
      <c r="G3" s="9" t="s">
        <v>126</v>
      </c>
      <c r="H3" s="9" t="s">
        <v>6</v>
      </c>
    </row>
    <row r="4" spans="1:8" ht="21.95" customHeight="1">
      <c r="A4" s="11">
        <v>1</v>
      </c>
      <c r="B4" s="41" t="s">
        <v>172</v>
      </c>
      <c r="C4" s="11" t="s">
        <v>173</v>
      </c>
      <c r="D4" s="41" t="s">
        <v>174</v>
      </c>
      <c r="E4" s="42">
        <v>118350</v>
      </c>
      <c r="F4" s="11">
        <v>1</v>
      </c>
      <c r="G4" s="36">
        <f t="shared" ref="G4:G28" si="0">E4*F4</f>
        <v>118350</v>
      </c>
      <c r="H4" s="28"/>
    </row>
    <row r="5" spans="1:8" ht="21.95" customHeight="1">
      <c r="A5" s="11">
        <v>2</v>
      </c>
      <c r="B5" s="41" t="s">
        <v>175</v>
      </c>
      <c r="C5" s="11" t="s">
        <v>173</v>
      </c>
      <c r="D5" s="41" t="s">
        <v>176</v>
      </c>
      <c r="E5" s="42">
        <v>20710</v>
      </c>
      <c r="F5" s="11">
        <v>1</v>
      </c>
      <c r="G5" s="36">
        <f t="shared" si="0"/>
        <v>20710</v>
      </c>
      <c r="H5" s="28"/>
    </row>
    <row r="6" spans="1:8" ht="21.95" customHeight="1">
      <c r="A6" s="11">
        <v>3</v>
      </c>
      <c r="B6" s="41" t="s">
        <v>177</v>
      </c>
      <c r="C6" s="11" t="s">
        <v>173</v>
      </c>
      <c r="D6" s="41" t="s">
        <v>178</v>
      </c>
      <c r="E6" s="42">
        <v>19840</v>
      </c>
      <c r="F6" s="11">
        <v>1</v>
      </c>
      <c r="G6" s="36">
        <f t="shared" si="0"/>
        <v>19840</v>
      </c>
      <c r="H6" s="28"/>
    </row>
    <row r="7" spans="1:8" ht="21.95" customHeight="1">
      <c r="A7" s="11">
        <v>4</v>
      </c>
      <c r="B7" s="41" t="s">
        <v>179</v>
      </c>
      <c r="C7" s="11" t="s">
        <v>173</v>
      </c>
      <c r="D7" s="41" t="s">
        <v>180</v>
      </c>
      <c r="E7" s="42">
        <v>19110</v>
      </c>
      <c r="F7" s="11">
        <v>1</v>
      </c>
      <c r="G7" s="36">
        <f t="shared" si="0"/>
        <v>19110</v>
      </c>
      <c r="H7" s="28"/>
    </row>
    <row r="8" spans="1:8" ht="21.95" customHeight="1">
      <c r="A8" s="11">
        <v>5</v>
      </c>
      <c r="B8" s="41" t="s">
        <v>106</v>
      </c>
      <c r="C8" s="11" t="s">
        <v>173</v>
      </c>
      <c r="D8" s="41" t="s">
        <v>181</v>
      </c>
      <c r="E8" s="42">
        <v>19840</v>
      </c>
      <c r="F8" s="11">
        <v>17</v>
      </c>
      <c r="G8" s="36">
        <f t="shared" si="0"/>
        <v>337280</v>
      </c>
      <c r="H8" s="28"/>
    </row>
    <row r="9" spans="1:8" ht="21.95" customHeight="1">
      <c r="A9" s="11">
        <v>6</v>
      </c>
      <c r="B9" s="41" t="s">
        <v>182</v>
      </c>
      <c r="C9" s="11" t="s">
        <v>173</v>
      </c>
      <c r="D9" s="41" t="s">
        <v>183</v>
      </c>
      <c r="E9" s="42">
        <v>18420</v>
      </c>
      <c r="F9" s="11">
        <v>1</v>
      </c>
      <c r="G9" s="36">
        <f t="shared" si="0"/>
        <v>18420</v>
      </c>
      <c r="H9" s="28"/>
    </row>
    <row r="10" spans="1:8" ht="21.95" customHeight="1">
      <c r="A10" s="11">
        <v>7</v>
      </c>
      <c r="B10" s="41" t="s">
        <v>184</v>
      </c>
      <c r="C10" s="11" t="s">
        <v>173</v>
      </c>
      <c r="D10" s="41" t="s">
        <v>185</v>
      </c>
      <c r="E10" s="42">
        <v>304740</v>
      </c>
      <c r="F10" s="11">
        <v>1</v>
      </c>
      <c r="G10" s="36">
        <f t="shared" si="0"/>
        <v>304740</v>
      </c>
      <c r="H10" s="28"/>
    </row>
    <row r="11" spans="1:8" ht="21.95" customHeight="1">
      <c r="A11" s="11">
        <v>8</v>
      </c>
      <c r="B11" s="41" t="s">
        <v>186</v>
      </c>
      <c r="C11" s="11" t="s">
        <v>173</v>
      </c>
      <c r="D11" s="41" t="s">
        <v>117</v>
      </c>
      <c r="E11" s="42">
        <v>525500</v>
      </c>
      <c r="F11" s="11">
        <v>1</v>
      </c>
      <c r="G11" s="36">
        <f t="shared" si="0"/>
        <v>525500</v>
      </c>
      <c r="H11" s="28"/>
    </row>
    <row r="12" spans="1:8" ht="21.95" customHeight="1">
      <c r="A12" s="11">
        <v>9</v>
      </c>
      <c r="B12" s="41" t="s">
        <v>187</v>
      </c>
      <c r="C12" s="11" t="s">
        <v>173</v>
      </c>
      <c r="D12" s="41" t="s">
        <v>188</v>
      </c>
      <c r="E12" s="42">
        <v>525500</v>
      </c>
      <c r="F12" s="11">
        <v>1</v>
      </c>
      <c r="G12" s="36">
        <f t="shared" si="0"/>
        <v>525500</v>
      </c>
      <c r="H12" s="28"/>
    </row>
    <row r="13" spans="1:8" ht="21.95" customHeight="1">
      <c r="A13" s="11">
        <v>10</v>
      </c>
      <c r="B13" s="41" t="s">
        <v>189</v>
      </c>
      <c r="C13" s="11" t="s">
        <v>173</v>
      </c>
      <c r="D13" s="41" t="s">
        <v>190</v>
      </c>
      <c r="E13" s="42">
        <v>525500</v>
      </c>
      <c r="F13" s="11">
        <v>1</v>
      </c>
      <c r="G13" s="36">
        <f t="shared" si="0"/>
        <v>525500</v>
      </c>
      <c r="H13" s="28"/>
    </row>
    <row r="14" spans="1:8" ht="21.95" customHeight="1">
      <c r="A14" s="11">
        <v>11</v>
      </c>
      <c r="B14" s="41" t="s">
        <v>191</v>
      </c>
      <c r="C14" s="11" t="s">
        <v>173</v>
      </c>
      <c r="D14" s="41" t="s">
        <v>192</v>
      </c>
      <c r="E14" s="42">
        <v>162580</v>
      </c>
      <c r="F14" s="11">
        <v>1</v>
      </c>
      <c r="G14" s="36">
        <f t="shared" si="0"/>
        <v>162580</v>
      </c>
      <c r="H14" s="28"/>
    </row>
    <row r="15" spans="1:8" ht="21.95" customHeight="1">
      <c r="A15" s="11">
        <v>12</v>
      </c>
      <c r="B15" s="41" t="s">
        <v>193</v>
      </c>
      <c r="C15" s="11" t="s">
        <v>173</v>
      </c>
      <c r="D15" s="41" t="s">
        <v>194</v>
      </c>
      <c r="E15" s="42">
        <v>540600</v>
      </c>
      <c r="F15" s="11">
        <v>2</v>
      </c>
      <c r="G15" s="36">
        <f t="shared" si="0"/>
        <v>1081200</v>
      </c>
      <c r="H15" s="28"/>
    </row>
    <row r="16" spans="1:8" ht="21.95" customHeight="1">
      <c r="A16" s="11">
        <v>13</v>
      </c>
      <c r="B16" s="41" t="s">
        <v>195</v>
      </c>
      <c r="C16" s="11" t="s">
        <v>173</v>
      </c>
      <c r="D16" s="41" t="s">
        <v>196</v>
      </c>
      <c r="E16" s="42">
        <v>540600</v>
      </c>
      <c r="F16" s="11">
        <v>1</v>
      </c>
      <c r="G16" s="36">
        <f t="shared" si="0"/>
        <v>540600</v>
      </c>
      <c r="H16" s="28"/>
    </row>
    <row r="17" spans="1:8" ht="21.95" customHeight="1">
      <c r="A17" s="11">
        <v>14</v>
      </c>
      <c r="B17" s="41" t="s">
        <v>197</v>
      </c>
      <c r="C17" s="11" t="s">
        <v>173</v>
      </c>
      <c r="D17" s="41" t="s">
        <v>198</v>
      </c>
      <c r="E17" s="42">
        <v>540600</v>
      </c>
      <c r="F17" s="11">
        <v>1</v>
      </c>
      <c r="G17" s="36">
        <f t="shared" si="0"/>
        <v>540600</v>
      </c>
      <c r="H17" s="28"/>
    </row>
    <row r="18" spans="1:8" ht="21.95" customHeight="1">
      <c r="A18" s="11">
        <v>15</v>
      </c>
      <c r="B18" s="41" t="s">
        <v>199</v>
      </c>
      <c r="C18" s="11" t="s">
        <v>173</v>
      </c>
      <c r="D18" s="41" t="s">
        <v>200</v>
      </c>
      <c r="E18" s="42">
        <v>540600</v>
      </c>
      <c r="F18" s="11">
        <v>1</v>
      </c>
      <c r="G18" s="36">
        <f t="shared" si="0"/>
        <v>540600</v>
      </c>
      <c r="H18" s="28"/>
    </row>
    <row r="19" spans="1:8" ht="21.95" customHeight="1">
      <c r="A19" s="11">
        <v>16</v>
      </c>
      <c r="B19" s="41" t="s">
        <v>201</v>
      </c>
      <c r="C19" s="11" t="s">
        <v>173</v>
      </c>
      <c r="D19" s="41" t="s">
        <v>202</v>
      </c>
      <c r="E19" s="42">
        <v>118350</v>
      </c>
      <c r="F19" s="11">
        <v>1</v>
      </c>
      <c r="G19" s="36">
        <f t="shared" si="0"/>
        <v>118350</v>
      </c>
      <c r="H19" s="28"/>
    </row>
    <row r="20" spans="1:8" ht="21.95" customHeight="1">
      <c r="A20" s="11">
        <v>17</v>
      </c>
      <c r="B20" s="41" t="s">
        <v>203</v>
      </c>
      <c r="C20" s="11" t="s">
        <v>173</v>
      </c>
      <c r="D20" s="41" t="s">
        <v>204</v>
      </c>
      <c r="E20" s="42">
        <v>17670</v>
      </c>
      <c r="F20" s="11">
        <v>1</v>
      </c>
      <c r="G20" s="36">
        <f t="shared" si="0"/>
        <v>17670</v>
      </c>
      <c r="H20" s="28"/>
    </row>
    <row r="21" spans="1:8" ht="21.95" customHeight="1">
      <c r="A21" s="11">
        <v>18</v>
      </c>
      <c r="B21" s="43" t="s">
        <v>107</v>
      </c>
      <c r="C21" s="11" t="s">
        <v>173</v>
      </c>
      <c r="D21" s="43" t="s">
        <v>112</v>
      </c>
      <c r="E21" s="44">
        <v>105850</v>
      </c>
      <c r="F21" s="11">
        <v>4</v>
      </c>
      <c r="G21" s="36">
        <f t="shared" si="0"/>
        <v>423400</v>
      </c>
      <c r="H21" s="28"/>
    </row>
    <row r="22" spans="1:8" ht="21.95" customHeight="1">
      <c r="A22" s="11">
        <v>19</v>
      </c>
      <c r="B22" s="43" t="s">
        <v>108</v>
      </c>
      <c r="C22" s="11" t="s">
        <v>173</v>
      </c>
      <c r="D22" s="43" t="s">
        <v>113</v>
      </c>
      <c r="E22" s="44">
        <v>600130</v>
      </c>
      <c r="F22" s="11">
        <v>1</v>
      </c>
      <c r="G22" s="36">
        <f t="shared" si="0"/>
        <v>600130</v>
      </c>
      <c r="H22" s="28"/>
    </row>
    <row r="23" spans="1:8" ht="21.95" customHeight="1">
      <c r="A23" s="11">
        <v>20</v>
      </c>
      <c r="B23" s="43" t="s">
        <v>205</v>
      </c>
      <c r="C23" s="11" t="s">
        <v>173</v>
      </c>
      <c r="D23" s="43" t="s">
        <v>105</v>
      </c>
      <c r="E23" s="44">
        <v>934760</v>
      </c>
      <c r="F23" s="11">
        <v>1</v>
      </c>
      <c r="G23" s="36">
        <f t="shared" si="0"/>
        <v>934760</v>
      </c>
      <c r="H23" s="28"/>
    </row>
    <row r="24" spans="1:8" ht="21.95" customHeight="1">
      <c r="A24" s="11">
        <v>21</v>
      </c>
      <c r="B24" s="43" t="s">
        <v>109</v>
      </c>
      <c r="C24" s="11" t="s">
        <v>173</v>
      </c>
      <c r="D24" s="43" t="s">
        <v>114</v>
      </c>
      <c r="E24" s="44">
        <v>874240</v>
      </c>
      <c r="F24" s="11">
        <v>1</v>
      </c>
      <c r="G24" s="36">
        <f t="shared" si="0"/>
        <v>874240</v>
      </c>
      <c r="H24" s="28"/>
    </row>
    <row r="25" spans="1:8" ht="21.95" customHeight="1">
      <c r="A25" s="11">
        <v>22</v>
      </c>
      <c r="B25" s="43" t="s">
        <v>110</v>
      </c>
      <c r="C25" s="11" t="s">
        <v>173</v>
      </c>
      <c r="D25" s="43" t="s">
        <v>115</v>
      </c>
      <c r="E25" s="44">
        <v>812890</v>
      </c>
      <c r="F25" s="11">
        <v>1</v>
      </c>
      <c r="G25" s="36">
        <f t="shared" si="0"/>
        <v>812890</v>
      </c>
      <c r="H25" s="28"/>
    </row>
    <row r="26" spans="1:8" ht="21.95" customHeight="1">
      <c r="A26" s="11">
        <v>23</v>
      </c>
      <c r="B26" s="43" t="s">
        <v>111</v>
      </c>
      <c r="C26" s="11" t="s">
        <v>173</v>
      </c>
      <c r="D26" s="43" t="s">
        <v>116</v>
      </c>
      <c r="E26" s="44">
        <v>810180</v>
      </c>
      <c r="F26" s="11">
        <v>1</v>
      </c>
      <c r="G26" s="36">
        <f t="shared" si="0"/>
        <v>810180</v>
      </c>
      <c r="H26" s="28"/>
    </row>
    <row r="27" spans="1:8" ht="21.95" customHeight="1">
      <c r="A27" s="11">
        <v>24</v>
      </c>
      <c r="B27" s="41" t="s">
        <v>206</v>
      </c>
      <c r="C27" s="11" t="s">
        <v>173</v>
      </c>
      <c r="D27" s="41" t="s">
        <v>207</v>
      </c>
      <c r="E27" s="42">
        <v>903630</v>
      </c>
      <c r="F27" s="11">
        <v>1</v>
      </c>
      <c r="G27" s="36">
        <f t="shared" si="0"/>
        <v>903630</v>
      </c>
      <c r="H27" s="28"/>
    </row>
    <row r="28" spans="1:8" ht="21.95" customHeight="1">
      <c r="A28" s="11">
        <v>25</v>
      </c>
      <c r="B28" s="41" t="s">
        <v>208</v>
      </c>
      <c r="C28" s="11" t="s">
        <v>173</v>
      </c>
      <c r="D28" s="41" t="s">
        <v>209</v>
      </c>
      <c r="E28" s="42">
        <v>673810</v>
      </c>
      <c r="F28" s="11">
        <v>1</v>
      </c>
      <c r="G28" s="36">
        <f t="shared" si="0"/>
        <v>673810</v>
      </c>
      <c r="H28" s="28"/>
    </row>
    <row r="29" spans="1:8" ht="21.95" customHeight="1">
      <c r="A29" s="33" t="s">
        <v>122</v>
      </c>
      <c r="B29" s="46"/>
      <c r="C29" s="33"/>
      <c r="D29" s="33"/>
      <c r="E29" s="38"/>
      <c r="F29" s="33"/>
      <c r="G29" s="45">
        <f>SUM(G4:G28)</f>
        <v>11449590</v>
      </c>
      <c r="H29" s="37"/>
    </row>
  </sheetData>
  <mergeCells count="2">
    <mergeCell ref="A2:B2"/>
    <mergeCell ref="A1:H1"/>
  </mergeCells>
  <phoneticPr fontId="2" type="noConversion"/>
  <pageMargins left="0.44" right="0.46" top="0.45" bottom="0.38" header="0.31496062992125984" footer="0.31496062992125984"/>
  <pageSetup paperSize="9" scale="9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A2" sqref="A2:B2"/>
    </sheetView>
  </sheetViews>
  <sheetFormatPr defaultColWidth="8.75" defaultRowHeight="16.5"/>
  <cols>
    <col min="1" max="1" width="6.875" style="5" customWidth="1"/>
    <col min="2" max="2" width="29.25" style="5" customWidth="1"/>
    <col min="3" max="3" width="17.125" style="5" bestFit="1" customWidth="1"/>
    <col min="4" max="4" width="10.875" style="3" customWidth="1"/>
    <col min="5" max="5" width="9.875" style="5" customWidth="1"/>
    <col min="6" max="6" width="9" style="5" bestFit="1" customWidth="1"/>
    <col min="7" max="7" width="13.375" style="5" customWidth="1"/>
    <col min="8" max="8" width="9" style="5" bestFit="1" customWidth="1"/>
    <col min="9" max="16384" width="8.75" style="5"/>
  </cols>
  <sheetData>
    <row r="1" spans="1:9" ht="31.15" customHeight="1">
      <c r="A1" s="106" t="s">
        <v>57</v>
      </c>
      <c r="B1" s="107"/>
      <c r="C1" s="107"/>
      <c r="D1" s="107"/>
      <c r="E1" s="107"/>
      <c r="F1" s="107"/>
      <c r="G1" s="107"/>
      <c r="H1" s="107"/>
    </row>
    <row r="2" spans="1:9" ht="31.15" customHeight="1">
      <c r="A2" s="108" t="s">
        <v>127</v>
      </c>
      <c r="B2" s="109"/>
      <c r="C2" s="16"/>
      <c r="D2" s="16"/>
      <c r="E2" s="16"/>
      <c r="F2" s="16"/>
      <c r="G2" s="16"/>
      <c r="H2" s="17" t="s">
        <v>123</v>
      </c>
    </row>
    <row r="3" spans="1:9" ht="24" customHeight="1">
      <c r="A3" s="24" t="s">
        <v>130</v>
      </c>
      <c r="B3" s="11" t="s">
        <v>131</v>
      </c>
      <c r="C3" s="11" t="s">
        <v>132</v>
      </c>
      <c r="D3" s="11" t="s">
        <v>134</v>
      </c>
      <c r="E3" s="11" t="s">
        <v>135</v>
      </c>
      <c r="F3" s="11" t="s">
        <v>136</v>
      </c>
      <c r="G3" s="11" t="s">
        <v>137</v>
      </c>
      <c r="H3" s="11" t="s">
        <v>138</v>
      </c>
    </row>
    <row r="4" spans="1:9" ht="24" customHeight="1">
      <c r="A4" s="11">
        <v>1</v>
      </c>
      <c r="B4" s="11" t="s">
        <v>166</v>
      </c>
      <c r="C4" s="11" t="s">
        <v>167</v>
      </c>
      <c r="D4" s="11" t="s">
        <v>168</v>
      </c>
      <c r="E4" s="13">
        <v>27940</v>
      </c>
      <c r="F4" s="13">
        <v>300</v>
      </c>
      <c r="G4" s="13">
        <f>E4*F4</f>
        <v>8382000</v>
      </c>
      <c r="H4" s="35"/>
    </row>
    <row r="5" spans="1:9" ht="24" customHeight="1">
      <c r="A5" s="11">
        <v>2</v>
      </c>
      <c r="B5" s="11" t="s">
        <v>169</v>
      </c>
      <c r="C5" s="11" t="s">
        <v>170</v>
      </c>
      <c r="D5" s="11" t="s">
        <v>171</v>
      </c>
      <c r="E5" s="13">
        <v>50060</v>
      </c>
      <c r="F5" s="13">
        <v>400</v>
      </c>
      <c r="G5" s="13">
        <f>E5*F5</f>
        <v>20024000</v>
      </c>
      <c r="H5" s="35"/>
    </row>
    <row r="6" spans="1:9" ht="24" customHeight="1">
      <c r="A6" s="33"/>
      <c r="B6" s="33" t="s">
        <v>127</v>
      </c>
      <c r="C6" s="33"/>
      <c r="D6" s="33"/>
      <c r="E6" s="40"/>
      <c r="F6" s="40"/>
      <c r="G6" s="40">
        <f>SUM(G4:G5)</f>
        <v>28406000</v>
      </c>
      <c r="H6" s="33"/>
      <c r="I6" s="23"/>
    </row>
  </sheetData>
  <mergeCells count="2">
    <mergeCell ref="A1:H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A2" sqref="A2:B2"/>
    </sheetView>
  </sheetViews>
  <sheetFormatPr defaultColWidth="8.75" defaultRowHeight="16.5"/>
  <cols>
    <col min="1" max="1" width="6.875" style="1" customWidth="1"/>
    <col min="2" max="2" width="29.25" style="1" customWidth="1"/>
    <col min="3" max="3" width="13.875" style="1" customWidth="1"/>
    <col min="4" max="4" width="10.875" style="3" customWidth="1"/>
    <col min="5" max="5" width="9.875" style="1" customWidth="1"/>
    <col min="6" max="6" width="9" style="1" bestFit="1" customWidth="1"/>
    <col min="7" max="7" width="13.375" style="1" customWidth="1"/>
    <col min="8" max="8" width="9.375" style="1" customWidth="1"/>
    <col min="9" max="16384" width="8.75" style="1"/>
  </cols>
  <sheetData>
    <row r="1" spans="1:8" ht="31.15" customHeight="1">
      <c r="A1" s="106" t="s">
        <v>57</v>
      </c>
      <c r="B1" s="107"/>
      <c r="C1" s="107"/>
      <c r="D1" s="107"/>
      <c r="E1" s="107"/>
      <c r="F1" s="107"/>
      <c r="G1" s="107"/>
      <c r="H1" s="107"/>
    </row>
    <row r="2" spans="1:8" s="5" customFormat="1" ht="31.15" customHeight="1">
      <c r="A2" s="108" t="s">
        <v>129</v>
      </c>
      <c r="B2" s="109"/>
      <c r="C2" s="16"/>
      <c r="D2" s="16"/>
      <c r="E2" s="16"/>
      <c r="F2" s="16"/>
      <c r="G2" s="16"/>
      <c r="H2" s="17" t="s">
        <v>123</v>
      </c>
    </row>
    <row r="3" spans="1:8" ht="24" customHeight="1">
      <c r="A3" s="24" t="s">
        <v>130</v>
      </c>
      <c r="B3" s="11" t="s">
        <v>131</v>
      </c>
      <c r="C3" s="11" t="s">
        <v>132</v>
      </c>
      <c r="D3" s="11" t="s">
        <v>134</v>
      </c>
      <c r="E3" s="11" t="s">
        <v>135</v>
      </c>
      <c r="F3" s="11" t="s">
        <v>136</v>
      </c>
      <c r="G3" s="11" t="s">
        <v>137</v>
      </c>
      <c r="H3" s="11" t="s">
        <v>138</v>
      </c>
    </row>
    <row r="4" spans="1:8" ht="33">
      <c r="A4" s="33">
        <v>1</v>
      </c>
      <c r="B4" s="34" t="s">
        <v>158</v>
      </c>
      <c r="C4" s="35" t="s">
        <v>159</v>
      </c>
      <c r="D4" s="11" t="s">
        <v>160</v>
      </c>
      <c r="E4" s="27">
        <v>81760</v>
      </c>
      <c r="F4" s="28">
        <v>210</v>
      </c>
      <c r="G4" s="36">
        <f>E4*F4</f>
        <v>17169600</v>
      </c>
      <c r="H4" s="11" t="s">
        <v>161</v>
      </c>
    </row>
    <row r="5" spans="1:8" ht="24" customHeight="1">
      <c r="A5" s="33">
        <v>2</v>
      </c>
      <c r="B5" s="34" t="s">
        <v>162</v>
      </c>
      <c r="C5" s="11" t="s">
        <v>163</v>
      </c>
      <c r="D5" s="11" t="s">
        <v>164</v>
      </c>
      <c r="E5" s="27">
        <v>113190</v>
      </c>
      <c r="F5" s="28">
        <v>70</v>
      </c>
      <c r="G5" s="36">
        <f>E5*F5</f>
        <v>7923300</v>
      </c>
      <c r="H5" s="11" t="s">
        <v>161</v>
      </c>
    </row>
    <row r="6" spans="1:8" ht="24" customHeight="1">
      <c r="A6" s="33" t="s">
        <v>165</v>
      </c>
      <c r="B6" s="33"/>
      <c r="C6" s="37"/>
      <c r="D6" s="33"/>
      <c r="E6" s="38"/>
      <c r="F6" s="38"/>
      <c r="G6" s="38">
        <f>SUM(G4:G5)</f>
        <v>25092900</v>
      </c>
      <c r="H6" s="37"/>
    </row>
  </sheetData>
  <mergeCells count="2">
    <mergeCell ref="A1:H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B10" sqref="B10"/>
    </sheetView>
  </sheetViews>
  <sheetFormatPr defaultColWidth="8.75" defaultRowHeight="16.5"/>
  <cols>
    <col min="1" max="1" width="4.125" style="1" customWidth="1"/>
    <col min="2" max="2" width="30.5" style="1" customWidth="1"/>
    <col min="3" max="3" width="14.375" style="1" customWidth="1"/>
    <col min="4" max="4" width="17.875" style="1" bestFit="1" customWidth="1"/>
    <col min="5" max="5" width="9.875" style="1" bestFit="1" customWidth="1"/>
    <col min="6" max="6" width="10.25" style="1" customWidth="1"/>
    <col min="7" max="7" width="8" style="1" customWidth="1"/>
    <col min="8" max="8" width="12.25" style="1" customWidth="1"/>
    <col min="9" max="9" width="7.875" style="1" customWidth="1"/>
    <col min="10" max="16384" width="8.75" style="1"/>
  </cols>
  <sheetData>
    <row r="1" spans="1:9" ht="31.15" customHeight="1">
      <c r="A1" s="106" t="s">
        <v>57</v>
      </c>
      <c r="B1" s="107"/>
      <c r="C1" s="107"/>
      <c r="D1" s="107"/>
      <c r="E1" s="107"/>
      <c r="F1" s="107"/>
      <c r="G1" s="107"/>
      <c r="H1" s="107"/>
      <c r="I1" s="107"/>
    </row>
    <row r="2" spans="1:9" s="5" customFormat="1" ht="31.15" customHeight="1">
      <c r="A2" s="110" t="s">
        <v>128</v>
      </c>
      <c r="B2" s="110"/>
      <c r="C2" s="16"/>
      <c r="D2" s="16"/>
      <c r="E2" s="16"/>
      <c r="F2" s="16"/>
      <c r="G2" s="16"/>
      <c r="H2" s="16"/>
      <c r="I2" s="17" t="s">
        <v>123</v>
      </c>
    </row>
    <row r="3" spans="1:9" ht="24" customHeight="1">
      <c r="A3" s="24" t="s">
        <v>130</v>
      </c>
      <c r="B3" s="11" t="s">
        <v>131</v>
      </c>
      <c r="C3" s="11" t="s">
        <v>132</v>
      </c>
      <c r="D3" s="11" t="s">
        <v>133</v>
      </c>
      <c r="E3" s="11" t="s">
        <v>134</v>
      </c>
      <c r="F3" s="11" t="s">
        <v>135</v>
      </c>
      <c r="G3" s="11" t="s">
        <v>136</v>
      </c>
      <c r="H3" s="11" t="s">
        <v>137</v>
      </c>
      <c r="I3" s="11" t="s">
        <v>138</v>
      </c>
    </row>
    <row r="4" spans="1:9" ht="24" customHeight="1">
      <c r="A4" s="11">
        <v>1</v>
      </c>
      <c r="B4" s="25" t="s">
        <v>139</v>
      </c>
      <c r="C4" s="26" t="s">
        <v>13</v>
      </c>
      <c r="D4" s="12" t="s">
        <v>15</v>
      </c>
      <c r="E4" s="12" t="s">
        <v>140</v>
      </c>
      <c r="F4" s="14">
        <v>42180</v>
      </c>
      <c r="G4" s="15">
        <v>120</v>
      </c>
      <c r="H4" s="27">
        <f t="shared" ref="H4:H10" si="0">F4*G4</f>
        <v>5061600</v>
      </c>
      <c r="I4" s="28"/>
    </row>
    <row r="5" spans="1:9" ht="24" customHeight="1">
      <c r="A5" s="11">
        <v>2</v>
      </c>
      <c r="B5" s="25" t="s">
        <v>141</v>
      </c>
      <c r="C5" s="26" t="s">
        <v>14</v>
      </c>
      <c r="D5" s="12" t="s">
        <v>15</v>
      </c>
      <c r="E5" s="12" t="s">
        <v>11</v>
      </c>
      <c r="F5" s="14">
        <v>38500</v>
      </c>
      <c r="G5" s="15">
        <v>120</v>
      </c>
      <c r="H5" s="27">
        <f t="shared" si="0"/>
        <v>4620000</v>
      </c>
      <c r="I5" s="28"/>
    </row>
    <row r="6" spans="1:9" ht="24" customHeight="1">
      <c r="A6" s="11">
        <v>3</v>
      </c>
      <c r="B6" s="25" t="s">
        <v>142</v>
      </c>
      <c r="C6" s="26" t="s">
        <v>143</v>
      </c>
      <c r="D6" s="12" t="s">
        <v>144</v>
      </c>
      <c r="E6" s="12" t="s">
        <v>145</v>
      </c>
      <c r="F6" s="14">
        <v>65000</v>
      </c>
      <c r="G6" s="15">
        <v>10</v>
      </c>
      <c r="H6" s="27">
        <f t="shared" si="0"/>
        <v>650000</v>
      </c>
      <c r="I6" s="11"/>
    </row>
    <row r="7" spans="1:9" ht="24" customHeight="1">
      <c r="A7" s="11">
        <v>4</v>
      </c>
      <c r="B7" s="25" t="s">
        <v>146</v>
      </c>
      <c r="C7" s="26" t="s">
        <v>147</v>
      </c>
      <c r="D7" s="12" t="s">
        <v>148</v>
      </c>
      <c r="E7" s="12" t="s">
        <v>149</v>
      </c>
      <c r="F7" s="14">
        <v>770</v>
      </c>
      <c r="G7" s="15">
        <v>6000</v>
      </c>
      <c r="H7" s="27">
        <f t="shared" si="0"/>
        <v>4620000</v>
      </c>
      <c r="I7" s="11"/>
    </row>
    <row r="8" spans="1:9" ht="24" customHeight="1">
      <c r="A8" s="11">
        <v>5</v>
      </c>
      <c r="B8" s="25" t="s">
        <v>150</v>
      </c>
      <c r="C8" s="26" t="s">
        <v>151</v>
      </c>
      <c r="D8" s="12" t="s">
        <v>152</v>
      </c>
      <c r="E8" s="12" t="s">
        <v>149</v>
      </c>
      <c r="F8" s="14">
        <v>2500</v>
      </c>
      <c r="G8" s="15">
        <v>200</v>
      </c>
      <c r="H8" s="27">
        <f t="shared" si="0"/>
        <v>500000</v>
      </c>
      <c r="I8" s="11"/>
    </row>
    <row r="9" spans="1:9" ht="24" customHeight="1">
      <c r="A9" s="11">
        <v>6</v>
      </c>
      <c r="B9" s="25" t="s">
        <v>153</v>
      </c>
      <c r="C9" s="26" t="s">
        <v>154</v>
      </c>
      <c r="D9" s="12" t="s">
        <v>16</v>
      </c>
      <c r="E9" s="12" t="s">
        <v>12</v>
      </c>
      <c r="F9" s="14">
        <v>11000</v>
      </c>
      <c r="G9" s="15">
        <v>1100</v>
      </c>
      <c r="H9" s="27">
        <f t="shared" si="0"/>
        <v>12100000</v>
      </c>
      <c r="I9" s="11"/>
    </row>
    <row r="10" spans="1:9" ht="24" customHeight="1">
      <c r="A10" s="11">
        <v>7</v>
      </c>
      <c r="B10" s="25" t="s">
        <v>155</v>
      </c>
      <c r="C10" s="26" t="s">
        <v>156</v>
      </c>
      <c r="D10" s="12" t="s">
        <v>16</v>
      </c>
      <c r="E10" s="12" t="s">
        <v>12</v>
      </c>
      <c r="F10" s="14">
        <v>11000</v>
      </c>
      <c r="G10" s="15">
        <v>150</v>
      </c>
      <c r="H10" s="27">
        <f t="shared" si="0"/>
        <v>1650000</v>
      </c>
      <c r="I10" s="28"/>
    </row>
    <row r="11" spans="1:9" ht="24" customHeight="1" thickBot="1">
      <c r="A11" s="29" t="s">
        <v>157</v>
      </c>
      <c r="B11" s="30"/>
      <c r="C11" s="31"/>
      <c r="D11" s="31"/>
      <c r="E11" s="30"/>
      <c r="F11" s="32"/>
      <c r="G11" s="32"/>
      <c r="H11" s="32">
        <f>SUM(H4:H10)</f>
        <v>29201600</v>
      </c>
      <c r="I11" s="31"/>
    </row>
  </sheetData>
  <mergeCells count="2">
    <mergeCell ref="A1:I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10</vt:i4>
      </vt:variant>
    </vt:vector>
  </HeadingPairs>
  <TitlesOfParts>
    <vt:vector size="19" baseType="lpstr">
      <vt:lpstr>2그룹</vt:lpstr>
      <vt:lpstr>3그룹</vt:lpstr>
      <vt:lpstr>4그룹</vt:lpstr>
      <vt:lpstr>5그룹</vt:lpstr>
      <vt:lpstr>6그룹</vt:lpstr>
      <vt:lpstr>7그룹</vt:lpstr>
      <vt:lpstr>8그룹</vt:lpstr>
      <vt:lpstr>10그룹</vt:lpstr>
      <vt:lpstr>11그룹</vt:lpstr>
      <vt:lpstr>'10그룹'!Print_Area</vt:lpstr>
      <vt:lpstr>'11그룹'!Print_Area</vt:lpstr>
      <vt:lpstr>'7그룹'!Print_Area</vt:lpstr>
      <vt:lpstr>'8그룹'!Print_Area</vt:lpstr>
      <vt:lpstr>'2그룹'!Print_Titles</vt:lpstr>
      <vt:lpstr>'3그룹'!Print_Titles</vt:lpstr>
      <vt:lpstr>'4그룹'!Print_Titles</vt:lpstr>
      <vt:lpstr>'5그룹'!Print_Titles</vt:lpstr>
      <vt:lpstr>'6그룹'!Print_Titles</vt:lpstr>
      <vt:lpstr>'7그룹'!Print_Titles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2018-11-27T05:19:43Z</cp:lastPrinted>
  <dcterms:created xsi:type="dcterms:W3CDTF">2017-05-26T01:36:52Z</dcterms:created>
  <dcterms:modified xsi:type="dcterms:W3CDTF">2018-12-14T06:31:33Z</dcterms:modified>
</cp:coreProperties>
</file>